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952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<sst xmlns="http://schemas.openxmlformats.org/spreadsheetml/2006/main" count="490" uniqueCount="431">
  <si>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</si>
  <si>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</si>
  <si>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</si>
  <si>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</si>
  <si>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</si>
  <si>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</si>
  <si>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</si>
  <si>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</si>
  <si>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</si>
  <si>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</si>
  <si>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</si>
  <si>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</si>
  <si>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</si>
  <si>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</si>
  <si>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</si>
  <si>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</si>
  <si>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</si>
  <si>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</si>
  <si>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</si>
  <si>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</si>
  <si>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</si>
  <si>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</si>
  <si>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</si>
  <si>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</si>
  <si>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</si>
  <si>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</si>
  <si>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</si>
  <si>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</si>
  <si>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</si>
  <si>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</si>
  <si>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</si>
  <si>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</si>
  <si>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</si>
  <si>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</si>
  <si>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</si>
  <si>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</si>
  <si>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</si>
  <si>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</si>
  <si>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</si>
  <si>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</si>
  <si>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</si>
  <si>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</si>
  <si>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</si>
  <si>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</si>
  <si>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</si>
  <si>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</si>
  <si>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</si>
  <si>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</si>
  <si>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</si>
  <si>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</si>
  <si>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</si>
  <si>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</si>
  <si>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</si>
  <si>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</si>
  <si>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</si>
  <si>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</si>
  <si>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</si>
  <si>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</si>
  <si>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</si>
  <si>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</si>
  <si>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</si>
  <si>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</si>
  <si>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</si>
  <si>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</si>
  <si>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</si>
  <si>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</si>
  <si>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</si>
  <si>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</si>
  <si>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</si>
  <si>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</si>
  <si>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</si>
  <si>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</si>
  <si>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</si>
  <si>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</si>
  <si>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</si>
  <si>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</si>
  <si>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</si>
  <si>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</si>
  <si>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</si>
  <si>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</si>
  <si>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</si>
  <si>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</si>
  <si>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</si>
  <si>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</si>
  <si>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</si>
  <si>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</si>
  <si>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</si>
  <si>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</si>
  <si>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</si>
  <si>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</si>
  <si>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</si>
  <si>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</si>
  <si>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</si>
  <si>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</si>
  <si>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</si>
  <si>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</si>
  <si>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</si>
  <si>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</si>
  <si>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</si>
  <si>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</si>
  <si>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</si>
  <si>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</si>
  <si>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</si>
  <si>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</si>
  <si>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</si>
  <si>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</si>
  <si>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</si>
  <si>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</si>
  <si>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</si>
  <si>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</si>
  <si>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</si>
  <si>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</si>
  <si>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</si>
  <si>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</si>
  <si>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</si>
  <si>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</si>
  <si>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</si>
  <si>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</si>
  <si>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</si>
  <si>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</si>
  <si>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</si>
  <si>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</si>
  <si>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</si>
  <si>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</si>
  <si>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</si>
  <si>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</si>
  <si>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</si>
  <si>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</si>
  <si>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</si>
  <si>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</si>
  <si>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</si>
  <si>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</si>
  <si>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</si>
  <si>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</si>
  <si>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</si>
  <si>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</si>
  <si>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</si>
  <si>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</si>
  <si>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</si>
  <si>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</si>
  <si>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</si>
  <si>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</si>
  <si>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</si>
  <si>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</si>
  <si>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</si>
  <si>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</si>
  <si>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</si>
  <si>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</si>
  <si>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</si>
  <si>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</si>
  <si>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</si>
  <si>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</si>
  <si>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</si>
  <si>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</si>
  <si>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</si>
  <si>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</si>
  <si>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</si>
  <si>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</si>
  <si>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</si>
  <si>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</si>
  <si>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</si>
  <si>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</si>
  <si>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</si>
  <si>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</si>
  <si>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</si>
  <si>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</si>
  <si>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</si>
  <si>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</si>
  <si>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</si>
  <si>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</si>
  <si>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</si>
  <si>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</si>
  <si>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</si>
  <si>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</si>
  <si>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</si>
  <si>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</si>
  <si>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</si>
  <si>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</si>
  <si>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</si>
  <si>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</si>
  <si>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</si>
  <si>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</si>
  <si>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</si>
  <si>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</si>
  <si>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</si>
  <si>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</si>
  <si>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</si>
  <si>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</si>
  <si>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</si>
  <si>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</si>
  <si>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</si>
  <si>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</si>
  <si>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</si>
  <si>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</si>
  <si>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</si>
  <si>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</si>
  <si>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</si>
  <si>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</si>
  <si>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</si>
  <si>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</si>
  <si>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</si>
  <si>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</si>
  <si>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</si>
  <si>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</si>
  <si>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</si>
  <si>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</si>
  <si>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</si>
  <si>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</si>
  <si>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</si>
  <si>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</si>
  <si>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</si>
  <si>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</si>
  <si>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</si>
  <si>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</si>
  <si>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</si>
  <si>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</si>
  <si>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</si>
  <si>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</si>
  <si>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</si>
  <si>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</si>
  <si>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</si>
  <si>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</si>
  <si>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</si>
  <si>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</si>
  <si>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</si>
  <si>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</si>
  <si>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</si>
  <si>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</si>
  <si>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</si>
  <si>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</si>
  <si>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</si>
  <si>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</si>
  <si>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</si>
  <si>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</si>
  <si>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</si>
  <si>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</si>
  <si>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</si>
  <si>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</si>
  <si>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</si>
  <si>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</si>
  <si>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</si>
  <si>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</si>
  <si>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</si>
  <si>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</si>
  <si>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</si>
  <si>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</si>
  <si>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</si>
  <si>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</si>
  <si>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</si>
  <si>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</si>
  <si>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</si>
  <si>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</si>
  <si>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</si>
  <si>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</si>
  <si>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</si>
  <si>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</si>
  <si>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</si>
  <si>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</si>
  <si>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</si>
  <si>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</si>
  <si>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</si>
  <si>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</si>
  <si>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</si>
  <si>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</si>
  <si>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</si>
  <si>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</si>
  <si>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</si>
  <si>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</si>
  <si>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</si>
  <si>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</si>
  <si>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</si>
  <si>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</si>
  <si>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</si>
  <si>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</si>
  <si>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</si>
  <si>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</si>
  <si>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</si>
  <si>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</si>
  <si>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</si>
  <si>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</si>
  <si>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</si>
  <si>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</si>
  <si>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</si>
  <si>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</si>
  <si>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</si>
  <si>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</si>
  <si>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</si>
  <si>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</si>
  <si>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</si>
  <si>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</si>
  <si>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</si>
  <si>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</si>
  <si>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</si>
  <si>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</si>
  <si>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</si>
  <si>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</si>
  <si>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</si>
  <si>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</si>
  <si>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</si>
  <si>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</si>
  <si>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</si>
  <si>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</si>
  <si>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</si>
  <si>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</si>
  <si>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</si>
  <si>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</si>
  <si>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</si>
  <si>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</si>
  <si>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</si>
  <si>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</si>
  <si>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</si>
  <si>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</si>
  <si>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</si>
  <si>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</si>
  <si>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</si>
  <si>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</si>
  <si>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</si>
  <si>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</si>
  <si>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</si>
  <si>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</si>
  <si>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</si>
  <si>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</si>
  <si>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</si>
  <si>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</si>
  <si>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</si>
  <si>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</si>
  <si>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</si>
  <si>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</si>
  <si>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</si>
  <si>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</si>
  <si>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</si>
  <si>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</si>
  <si>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</si>
  <si>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</si>
  <si>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</si>
  <si>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</si>
  <si>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</si>
  <si>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</si>
  <si>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</si>
  <si>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</si>
  <si>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</si>
  <si>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</si>
  <si>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</si>
  <si>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</si>
  <si>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</si>
  <si>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</si>
  <si>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</si>
  <si>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</si>
  <si>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</si>
  <si>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</si>
  <si>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</si>
  <si>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</si>
  <si>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</si>
  <si>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</si>
  <si>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</si>
  <si>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</si>
  <si>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</si>
  <si>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</si>
  <si>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</si>
  <si>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</si>
  <si>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</si>
  <si>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</si>
  <si>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</si>
  <si>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</si>
  <si>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</si>
  <si>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</si>
  <si>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</si>
  <si>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</si>
  <si>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</si>
  <si>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</si>
  <si>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</si>
  <si>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</si>
  <si>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</si>
  <si>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</si>
  <si>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</si>
  <si>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</si>
  <si>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</si>
  <si>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</si>
  <si>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</si>
  <si>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</si>
  <si>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</si>
  <si>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</si>
  <si>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</si>
  <si>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</si>
  <si>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</si>
  <si>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</si>
  <si>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</si>
  <si>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</si>
  <si>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</si>
  <si>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</si>
  <si>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</si>
  <si>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</si>
  <si>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</si>
  <si>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</si>
  <si>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</si>
  <si>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</si>
  <si>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</si>
  <si>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</si>
  <si>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</si>
  <si>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</si>
  <si>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</si>
  <si>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</si>
  <si>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</si>
  <si>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</si>
  <si>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</si>
  <si>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</si>
  <si>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</si>
  <si>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</si>
  <si>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</si>
  <si>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</si>
  <si>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</si>
  <si>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</si>
  <si>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</si>
  <si>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</si>
  <si>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</si>
  <si>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</si>
  <si>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</si>
  <si>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</si>
  <si>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</si>
  <si>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</si>
  <si>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</si>
  <si>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CONT DE EXECUTIE VENITURI DECEMBRIE   2018</t>
  </si>
  <si>
    <t xml:space="preserve"> lei </t>
  </si>
  <si>
    <t>CONT DE EXECUTIE CHELTUIELI DECEMBRIE  2018</t>
  </si>
  <si>
    <t>lei</t>
  </si>
  <si>
    <t>21.05.49</t>
  </si>
  <si>
    <t>Contributii de asigurari sociale de sanatate aferente declaratiei unice</t>
  </si>
  <si>
    <t>Presedinte -Director General</t>
  </si>
  <si>
    <t>Ec. Carmen PRODAN</t>
  </si>
  <si>
    <t xml:space="preserve">Director Executiv Economic </t>
  </si>
  <si>
    <t>Ec. Adriana HLUHANIUC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</si>
</sst>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56">
    <font>
      <sz val="10"/>
      <name val="Arial"/>
      <family val="0"/>
    </font>
    <font>
      <sz val="11"/>
      <color indexed="8"/>
      <name val="Calibri"/>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b/>
      <sz val="11"/>
      <name val="Times New Roman CE"/>
      <family val="0"/>
    </font>
    <font>
      <sz val="11"/>
      <name val="Calibri"/>
      <family val="2"/>
    </font>
    <font>
      <sz val="10"/>
      <color indexed="8"/>
      <name val="Arial"/>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1">
    <xf numFmtId="0" fontId="0" fillId="0" borderId="0" xfId="0" applyAlignment="1">
      <alignment/>
    </xf>
    <xf numFmtId="0" fontId="0" fillId="0" borderId="0" xfId="0" applyFill="1" applyAlignment="1">
      <alignment wrapText="1"/>
    </xf>
    <xf numFmtId="0" fontId="2" fillId="0" borderId="0" xfId="0" applyFont="1" applyFill="1" applyAlignment="1">
      <alignment horizontal="left"/>
    </xf>
    <xf numFmtId="4" fontId="3" fillId="0" borderId="0" xfId="0" applyNumberFormat="1" applyFont="1" applyFill="1" applyAlignment="1">
      <alignment horizontal="center"/>
    </xf>
    <xf numFmtId="0" fontId="0" fillId="0" borderId="0" xfId="0" applyFill="1" applyAlignment="1">
      <alignment/>
    </xf>
    <xf numFmtId="4" fontId="0" fillId="0" borderId="0" xfId="0" applyNumberFormat="1" applyFill="1" applyBorder="1" applyAlignment="1">
      <alignment/>
    </xf>
    <xf numFmtId="0" fontId="0" fillId="0" borderId="0" xfId="0" applyFill="1" applyBorder="1" applyAlignment="1">
      <alignment/>
    </xf>
    <xf numFmtId="0" fontId="3" fillId="0" borderId="0" xfId="0" applyFont="1" applyFill="1" applyAlignment="1">
      <alignment horizontal="left"/>
    </xf>
    <xf numFmtId="0" fontId="4" fillId="0" borderId="0" xfId="0" applyFont="1" applyFill="1" applyAlignment="1">
      <alignment vertical="center" wrapText="1"/>
    </xf>
    <xf numFmtId="0" fontId="4" fillId="0" borderId="0" xfId="0" applyFont="1" applyFill="1" applyBorder="1" applyAlignment="1">
      <alignment horizontal="left"/>
    </xf>
    <xf numFmtId="0" fontId="2"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0" fillId="0" borderId="0" xfId="0" applyFont="1" applyFill="1" applyAlignment="1">
      <alignment/>
    </xf>
    <xf numFmtId="3" fontId="4" fillId="0" borderId="10" xfId="0" applyNumberFormat="1" applyFont="1" applyFill="1" applyBorder="1" applyAlignment="1">
      <alignment horizontal="center"/>
    </xf>
    <xf numFmtId="3" fontId="4" fillId="0" borderId="10" xfId="0" applyNumberFormat="1" applyFont="1" applyFill="1" applyBorder="1" applyAlignment="1">
      <alignment horizontal="center" wrapText="1"/>
    </xf>
    <xf numFmtId="3" fontId="4"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9" fontId="5" fillId="0" borderId="10" xfId="0" applyNumberFormat="1" applyFont="1" applyFill="1" applyBorder="1" applyAlignment="1">
      <alignment horizontal="left"/>
    </xf>
    <xf numFmtId="4" fontId="4" fillId="0" borderId="10" xfId="0" applyNumberFormat="1" applyFont="1" applyFill="1" applyBorder="1" applyAlignment="1">
      <alignment wrapText="1"/>
    </xf>
    <xf numFmtId="3" fontId="4" fillId="0" borderId="10" xfId="0" applyNumberFormat="1" applyFont="1" applyFill="1" applyBorder="1" applyAlignment="1">
      <alignment/>
    </xf>
    <xf numFmtId="4" fontId="4" fillId="0" borderId="0" xfId="0" applyNumberFormat="1" applyFont="1" applyFill="1" applyBorder="1" applyAlignment="1">
      <alignment/>
    </xf>
    <xf numFmtId="49" fontId="6" fillId="0" borderId="10" xfId="0" applyNumberFormat="1" applyFont="1" applyFill="1" applyBorder="1" applyAlignment="1">
      <alignment horizontal="left"/>
    </xf>
    <xf numFmtId="4" fontId="0" fillId="0" borderId="10" xfId="0" applyNumberFormat="1" applyFont="1" applyFill="1" applyBorder="1" applyAlignment="1">
      <alignment wrapText="1"/>
    </xf>
    <xf numFmtId="3" fontId="0" fillId="0" borderId="10" xfId="0" applyNumberFormat="1" applyFont="1" applyFill="1" applyBorder="1" applyAlignment="1">
      <alignment/>
    </xf>
    <xf numFmtId="4" fontId="7" fillId="0" borderId="10" xfId="0" applyNumberFormat="1" applyFont="1" applyFill="1" applyBorder="1" applyAlignment="1">
      <alignment wrapText="1"/>
    </xf>
    <xf numFmtId="4" fontId="8" fillId="0" borderId="10" xfId="0" applyNumberFormat="1" applyFont="1" applyFill="1" applyBorder="1" applyAlignment="1">
      <alignment wrapText="1"/>
    </xf>
    <xf numFmtId="3" fontId="4" fillId="0" borderId="10" xfId="0" applyNumberFormat="1" applyFont="1" applyFill="1" applyBorder="1" applyAlignment="1">
      <alignment/>
    </xf>
    <xf numFmtId="4" fontId="9" fillId="0" borderId="10" xfId="0" applyNumberFormat="1" applyFont="1" applyFill="1" applyBorder="1" applyAlignment="1">
      <alignment wrapText="1"/>
    </xf>
    <xf numFmtId="0" fontId="6" fillId="0" borderId="10" xfId="0" applyFont="1" applyFill="1" applyBorder="1" applyAlignment="1">
      <alignment wrapText="1"/>
    </xf>
    <xf numFmtId="49" fontId="6" fillId="0" borderId="10" xfId="57" applyNumberFormat="1" applyFont="1" applyFill="1" applyBorder="1" applyAlignment="1" applyProtection="1">
      <alignment horizontal="left"/>
      <protection locked="0"/>
    </xf>
    <xf numFmtId="4" fontId="0" fillId="0" borderId="10" xfId="57" applyNumberFormat="1" applyFont="1" applyFill="1" applyBorder="1" applyAlignment="1" applyProtection="1">
      <alignment wrapText="1"/>
      <protection locked="0"/>
    </xf>
    <xf numFmtId="49" fontId="5" fillId="0" borderId="10" xfId="0" applyNumberFormat="1"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xf>
    <xf numFmtId="0" fontId="4" fillId="0" borderId="10" xfId="0" applyFont="1" applyFill="1" applyBorder="1" applyAlignment="1">
      <alignment/>
    </xf>
    <xf numFmtId="4" fontId="10" fillId="0" borderId="10" xfId="0" applyNumberFormat="1" applyFont="1" applyFill="1" applyBorder="1" applyAlignment="1">
      <alignment wrapText="1"/>
    </xf>
    <xf numFmtId="49" fontId="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6" fillId="0" borderId="10" xfId="0" applyNumberFormat="1" applyFont="1" applyFill="1" applyBorder="1" applyAlignment="1">
      <alignment horizontal="left"/>
    </xf>
    <xf numFmtId="4" fontId="0" fillId="0" borderId="10" xfId="0" applyNumberFormat="1" applyFont="1" applyFill="1" applyBorder="1" applyAlignment="1" applyProtection="1">
      <alignment horizontal="left" wrapText="1"/>
      <protection/>
    </xf>
    <xf numFmtId="164" fontId="0" fillId="0" borderId="10" xfId="0" applyNumberFormat="1" applyFont="1" applyFill="1" applyBorder="1" applyAlignment="1" applyProtection="1">
      <alignment wrapText="1"/>
      <protection/>
    </xf>
    <xf numFmtId="0" fontId="0" fillId="0" borderId="10" xfId="0" applyFont="1" applyFill="1" applyBorder="1" applyAlignment="1">
      <alignment wrapText="1"/>
    </xf>
    <xf numFmtId="164" fontId="0" fillId="0" borderId="10" xfId="62" applyNumberFormat="1" applyFont="1" applyFill="1" applyBorder="1" applyAlignment="1" applyProtection="1">
      <alignment wrapText="1"/>
      <protection/>
    </xf>
    <xf numFmtId="4" fontId="0" fillId="0" borderId="0" xfId="0" applyNumberFormat="1" applyFont="1" applyFill="1" applyBorder="1" applyAlignment="1">
      <alignment/>
    </xf>
    <xf numFmtId="0" fontId="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0" fillId="0" borderId="10" xfId="0" applyFont="1" applyFill="1" applyBorder="1" applyAlignment="1">
      <alignment/>
    </xf>
    <xf numFmtId="3" fontId="0" fillId="0" borderId="10" xfId="0" applyNumberFormat="1" applyFill="1" applyBorder="1" applyAlignment="1">
      <alignment/>
    </xf>
    <xf numFmtId="4" fontId="0" fillId="0" borderId="0" xfId="0" applyNumberFormat="1" applyFill="1" applyAlignment="1">
      <alignment/>
    </xf>
    <xf numFmtId="49" fontId="11" fillId="0" borderId="0" xfId="0" applyNumberFormat="1" applyFont="1" applyFill="1" applyBorder="1" applyAlignment="1">
      <alignment vertical="top" wrapText="1"/>
    </xf>
    <xf numFmtId="3" fontId="12"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3" fontId="11" fillId="0" borderId="0" xfId="0" applyNumberFormat="1" applyFont="1" applyFill="1" applyBorder="1" applyAlignment="1">
      <alignment/>
    </xf>
    <xf numFmtId="0" fontId="11" fillId="0" borderId="0" xfId="0" applyFont="1" applyFill="1" applyAlignment="1">
      <alignment/>
    </xf>
    <xf numFmtId="4" fontId="11" fillId="0" borderId="0" xfId="0" applyNumberFormat="1" applyFont="1" applyFill="1" applyBorder="1" applyAlignment="1">
      <alignment/>
    </xf>
    <xf numFmtId="4" fontId="14" fillId="0" borderId="0" xfId="0" applyNumberFormat="1" applyFont="1" applyFill="1" applyBorder="1" applyAlignment="1">
      <alignment wrapText="1"/>
    </xf>
    <xf numFmtId="3" fontId="14" fillId="0" borderId="0" xfId="0" applyNumberFormat="1" applyFont="1" applyFill="1" applyBorder="1" applyAlignment="1">
      <alignment wrapText="1"/>
    </xf>
    <xf numFmtId="166" fontId="11" fillId="0" borderId="0" xfId="0" applyNumberFormat="1" applyFont="1" applyFill="1" applyBorder="1" applyAlignment="1">
      <alignment/>
    </xf>
    <xf numFmtId="49" fontId="14"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49" fontId="14" fillId="0" borderId="10" xfId="0" applyNumberFormat="1" applyFont="1" applyFill="1" applyBorder="1" applyAlignment="1">
      <alignment horizontal="center" vertical="top" wrapText="1"/>
    </xf>
    <xf numFmtId="3" fontId="14" fillId="0" borderId="10" xfId="0" applyNumberFormat="1" applyFont="1" applyFill="1" applyBorder="1" applyAlignment="1">
      <alignment horizontal="center"/>
    </xf>
    <xf numFmtId="3" fontId="13" fillId="0" borderId="10" xfId="0" applyNumberFormat="1" applyFont="1" applyFill="1" applyBorder="1" applyAlignment="1">
      <alignment horizontal="center"/>
    </xf>
    <xf numFmtId="49" fontId="14" fillId="0" borderId="10" xfId="0" applyNumberFormat="1" applyFont="1" applyFill="1" applyBorder="1" applyAlignment="1">
      <alignment vertical="top" wrapText="1"/>
    </xf>
    <xf numFmtId="164" fontId="14" fillId="0" borderId="10" xfId="62" applyNumberFormat="1" applyFont="1" applyFill="1" applyBorder="1" applyAlignment="1" applyProtection="1">
      <alignment horizontal="left" wrapText="1"/>
      <protection/>
    </xf>
    <xf numFmtId="3" fontId="14" fillId="0" borderId="10" xfId="63" applyNumberFormat="1" applyFont="1" applyFill="1" applyBorder="1" applyAlignment="1" applyProtection="1">
      <alignment horizontal="right" wrapText="1"/>
      <protection/>
    </xf>
    <xf numFmtId="4" fontId="14" fillId="0" borderId="0" xfId="0" applyNumberFormat="1" applyFont="1" applyFill="1" applyAlignment="1">
      <alignment/>
    </xf>
    <xf numFmtId="0" fontId="14" fillId="0" borderId="0" xfId="0" applyFont="1" applyFill="1" applyAlignment="1">
      <alignment/>
    </xf>
    <xf numFmtId="164" fontId="14" fillId="0" borderId="10" xfId="62" applyNumberFormat="1" applyFont="1" applyFill="1" applyBorder="1" applyAlignment="1">
      <alignment wrapText="1"/>
      <protection/>
    </xf>
    <xf numFmtId="3" fontId="14" fillId="0" borderId="10" xfId="63" applyNumberFormat="1" applyFont="1" applyFill="1" applyBorder="1" applyAlignment="1">
      <alignment horizontal="right" wrapText="1"/>
      <protection/>
    </xf>
    <xf numFmtId="49" fontId="14" fillId="0" borderId="10" xfId="0" applyNumberFormat="1" applyFont="1" applyFill="1" applyBorder="1" applyAlignment="1">
      <alignment horizontal="left" vertical="top" wrapText="1"/>
    </xf>
    <xf numFmtId="49" fontId="11" fillId="0" borderId="10" xfId="0" applyNumberFormat="1" applyFont="1" applyFill="1" applyBorder="1" applyAlignment="1">
      <alignment vertical="top" wrapText="1"/>
    </xf>
    <xf numFmtId="4" fontId="11" fillId="0" borderId="10" xfId="62" applyNumberFormat="1" applyFont="1" applyFill="1" applyBorder="1" applyAlignment="1">
      <alignment wrapText="1"/>
      <protection/>
    </xf>
    <xf numFmtId="3" fontId="13" fillId="0" borderId="10" xfId="0" applyNumberFormat="1" applyFont="1" applyFill="1" applyBorder="1" applyAlignment="1">
      <alignment horizontal="right"/>
    </xf>
    <xf numFmtId="3" fontId="11" fillId="0" borderId="10" xfId="63" applyNumberFormat="1" applyFont="1" applyFill="1" applyBorder="1" applyAlignment="1" applyProtection="1">
      <alignment horizontal="right" wrapText="1"/>
      <protection/>
    </xf>
    <xf numFmtId="3" fontId="11" fillId="0" borderId="10" xfId="0" applyNumberFormat="1" applyFont="1" applyFill="1" applyBorder="1" applyAlignment="1">
      <alignment/>
    </xf>
    <xf numFmtId="164" fontId="11" fillId="0" borderId="10" xfId="62" applyNumberFormat="1" applyFont="1" applyFill="1" applyBorder="1" applyAlignment="1">
      <alignment wrapText="1"/>
      <protection/>
    </xf>
    <xf numFmtId="164" fontId="11" fillId="0" borderId="10" xfId="62" applyNumberFormat="1" applyFont="1" applyFill="1" applyBorder="1" applyAlignment="1" applyProtection="1">
      <alignment horizontal="left" vertical="center" wrapText="1"/>
      <protection/>
    </xf>
    <xf numFmtId="0" fontId="15" fillId="0" borderId="0" xfId="0" applyFont="1" applyFill="1" applyAlignment="1">
      <alignment/>
    </xf>
    <xf numFmtId="3" fontId="16" fillId="0" borderId="10" xfId="63" applyNumberFormat="1" applyFont="1" applyFill="1" applyBorder="1" applyAlignment="1">
      <alignment horizontal="right" wrapText="1"/>
      <protection/>
    </xf>
    <xf numFmtId="49" fontId="15" fillId="0" borderId="10" xfId="0" applyNumberFormat="1" applyFont="1" applyFill="1" applyBorder="1" applyAlignment="1">
      <alignment vertical="top" wrapText="1"/>
    </xf>
    <xf numFmtId="164" fontId="15" fillId="0" borderId="10" xfId="62" applyNumberFormat="1" applyFont="1" applyFill="1" applyBorder="1" applyAlignment="1">
      <alignment wrapText="1"/>
      <protection/>
    </xf>
    <xf numFmtId="3" fontId="17" fillId="0" borderId="10" xfId="0" applyNumberFormat="1" applyFont="1" applyFill="1" applyBorder="1" applyAlignment="1">
      <alignment horizontal="right"/>
    </xf>
    <xf numFmtId="3" fontId="14" fillId="0" borderId="10" xfId="0" applyNumberFormat="1" applyFont="1" applyFill="1" applyBorder="1" applyAlignment="1">
      <alignment/>
    </xf>
    <xf numFmtId="3" fontId="14" fillId="0" borderId="10" xfId="63" applyNumberFormat="1" applyFont="1" applyFill="1" applyBorder="1" applyAlignment="1">
      <alignment horizontal="right"/>
      <protection/>
    </xf>
    <xf numFmtId="3" fontId="11" fillId="0" borderId="10" xfId="0" applyNumberFormat="1" applyFont="1" applyFill="1" applyBorder="1" applyAlignment="1">
      <alignment vertical="top" wrapText="1"/>
    </xf>
    <xf numFmtId="49" fontId="11" fillId="0" borderId="10" xfId="0" applyNumberFormat="1" applyFont="1" applyFill="1" applyBorder="1" applyAlignment="1">
      <alignment horizontal="left" vertical="top" wrapText="1"/>
    </xf>
    <xf numFmtId="164" fontId="14" fillId="0" borderId="10" xfId="63" applyNumberFormat="1" applyFont="1" applyFill="1" applyBorder="1" applyAlignment="1">
      <alignment wrapText="1"/>
      <protection/>
    </xf>
    <xf numFmtId="164" fontId="11" fillId="0" borderId="10" xfId="63" applyNumberFormat="1" applyFont="1" applyFill="1" applyBorder="1" applyAlignment="1">
      <alignment wrapText="1"/>
      <protection/>
    </xf>
    <xf numFmtId="49" fontId="18" fillId="0" borderId="10" xfId="0" applyNumberFormat="1" applyFont="1" applyFill="1" applyBorder="1" applyAlignment="1">
      <alignment vertical="top" wrapText="1"/>
    </xf>
    <xf numFmtId="3" fontId="16" fillId="0" borderId="10" xfId="63" applyNumberFormat="1" applyFont="1" applyFill="1" applyBorder="1" applyAlignment="1" applyProtection="1">
      <alignment horizontal="right" wrapText="1"/>
      <protection/>
    </xf>
    <xf numFmtId="4" fontId="11" fillId="0" borderId="10" xfId="0" applyNumberFormat="1" applyFont="1" applyFill="1" applyBorder="1" applyAlignment="1" applyProtection="1">
      <alignment wrapText="1"/>
      <protection/>
    </xf>
    <xf numFmtId="4" fontId="11" fillId="0" borderId="10" xfId="0" applyNumberFormat="1" applyFont="1" applyFill="1" applyBorder="1" applyAlignment="1" applyProtection="1">
      <alignment horizontal="left" wrapText="1"/>
      <protection/>
    </xf>
    <xf numFmtId="3" fontId="15" fillId="0" borderId="10" xfId="0" applyNumberFormat="1" applyFont="1" applyFill="1" applyBorder="1" applyAlignment="1">
      <alignment horizontal="right"/>
    </xf>
    <xf numFmtId="4" fontId="14" fillId="0" borderId="10" xfId="0" applyNumberFormat="1" applyFont="1" applyFill="1" applyBorder="1" applyAlignment="1" applyProtection="1">
      <alignment horizontal="left" wrapText="1"/>
      <protection/>
    </xf>
    <xf numFmtId="164" fontId="19" fillId="0" borderId="10" xfId="62" applyNumberFormat="1" applyFont="1" applyFill="1" applyBorder="1" applyAlignment="1">
      <alignment wrapText="1"/>
      <protection/>
    </xf>
    <xf numFmtId="4" fontId="11" fillId="0" borderId="10" xfId="62" applyNumberFormat="1" applyFont="1" applyFill="1" applyBorder="1" applyAlignment="1" applyProtection="1">
      <alignment wrapText="1"/>
      <protection/>
    </xf>
    <xf numFmtId="3" fontId="11" fillId="0" borderId="10" xfId="0" applyNumberFormat="1" applyFont="1" applyFill="1" applyBorder="1" applyAlignment="1" applyProtection="1">
      <alignment/>
      <protection/>
    </xf>
    <xf numFmtId="164" fontId="19" fillId="0" borderId="10" xfId="62" applyNumberFormat="1" applyFont="1" applyFill="1" applyBorder="1" applyAlignment="1">
      <alignment horizontal="left" vertical="center" wrapText="1"/>
      <protection/>
    </xf>
    <xf numFmtId="164" fontId="20" fillId="0" borderId="10" xfId="63" applyNumberFormat="1" applyFont="1" applyFill="1" applyBorder="1" applyAlignment="1">
      <alignment horizontal="left" vertical="center" wrapText="1"/>
      <protection/>
    </xf>
    <xf numFmtId="164" fontId="19" fillId="0" borderId="10" xfId="63" applyNumberFormat="1" applyFont="1" applyFill="1" applyBorder="1" applyAlignment="1">
      <alignment horizontal="left" vertical="center" wrapText="1"/>
      <protection/>
    </xf>
    <xf numFmtId="3" fontId="11" fillId="0" borderId="10" xfId="0" applyNumberFormat="1" applyFont="1" applyFill="1" applyBorder="1" applyAlignment="1" applyProtection="1">
      <alignment vertical="top" wrapText="1"/>
      <protection/>
    </xf>
    <xf numFmtId="3" fontId="11" fillId="0" borderId="10" xfId="62" applyNumberFormat="1" applyFont="1" applyFill="1" applyBorder="1" applyAlignment="1">
      <alignment wrapText="1"/>
      <protection/>
    </xf>
    <xf numFmtId="164" fontId="14" fillId="0" borderId="10" xfId="61" applyNumberFormat="1" applyFont="1" applyFill="1" applyBorder="1" applyAlignment="1">
      <alignment vertical="top" wrapText="1"/>
      <protection/>
    </xf>
    <xf numFmtId="164" fontId="14" fillId="0" borderId="10" xfId="64" applyNumberFormat="1" applyFont="1" applyFill="1" applyBorder="1" applyAlignment="1" applyProtection="1">
      <alignment vertical="top" wrapText="1"/>
      <protection/>
    </xf>
    <xf numFmtId="4" fontId="11" fillId="0" borderId="10" xfId="0" applyNumberFormat="1" applyFont="1" applyFill="1" applyBorder="1" applyAlignment="1">
      <alignment/>
    </xf>
    <xf numFmtId="4" fontId="11" fillId="0" borderId="10" xfId="0" applyNumberFormat="1" applyFont="1" applyFill="1" applyBorder="1" applyAlignment="1">
      <alignment horizontal="left" vertical="center" wrapText="1"/>
    </xf>
    <xf numFmtId="2" fontId="11" fillId="0" borderId="10" xfId="62" applyNumberFormat="1" applyFont="1" applyFill="1" applyBorder="1" applyAlignment="1">
      <alignment wrapText="1"/>
      <protection/>
    </xf>
    <xf numFmtId="164" fontId="14" fillId="0" borderId="10" xfId="62" applyNumberFormat="1" applyFont="1" applyFill="1" applyBorder="1" applyAlignment="1">
      <alignment/>
      <protection/>
    </xf>
    <xf numFmtId="164" fontId="11" fillId="0" borderId="10" xfId="62" applyNumberFormat="1" applyFont="1" applyFill="1" applyBorder="1" applyAlignment="1">
      <alignment/>
      <protection/>
    </xf>
    <xf numFmtId="3" fontId="14" fillId="0" borderId="10" xfId="0" applyNumberFormat="1" applyFont="1" applyFill="1" applyBorder="1" applyAlignment="1">
      <alignment wrapText="1"/>
    </xf>
    <xf numFmtId="3" fontId="11" fillId="0" borderId="10" xfId="0" applyNumberFormat="1" applyFont="1" applyFill="1" applyBorder="1" applyAlignment="1">
      <alignment wrapText="1"/>
    </xf>
    <xf numFmtId="0" fontId="2" fillId="0" borderId="0" xfId="0" applyFont="1" applyFill="1" applyAlignment="1">
      <alignment horizontal="right"/>
    </xf>
    <xf numFmtId="3" fontId="13" fillId="0" borderId="0" xfId="0" applyNumberFormat="1" applyFont="1" applyFill="1" applyBorder="1" applyAlignment="1">
      <alignment horizontal="right" wrapText="1"/>
    </xf>
    <xf numFmtId="49" fontId="6" fillId="33" borderId="10" xfId="57" applyNumberFormat="1" applyFont="1" applyFill="1" applyBorder="1" applyAlignment="1" applyProtection="1">
      <alignment horizontal="left"/>
      <protection locked="0"/>
    </xf>
    <xf numFmtId="4" fontId="0" fillId="33" borderId="10" xfId="57" applyNumberFormat="1" applyFont="1" applyFill="1" applyBorder="1" applyAlignment="1" applyProtection="1">
      <alignment wrapText="1"/>
      <protection locked="0"/>
    </xf>
    <xf numFmtId="3" fontId="0" fillId="33" borderId="10" xfId="0" applyNumberFormat="1" applyFont="1" applyFill="1" applyBorder="1" applyAlignment="1">
      <alignment/>
    </xf>
    <xf numFmtId="3" fontId="4" fillId="33" borderId="10" xfId="0" applyNumberFormat="1" applyFont="1" applyFill="1" applyBorder="1" applyAlignment="1">
      <alignment/>
    </xf>
    <xf numFmtId="3" fontId="14" fillId="0" borderId="0" xfId="0" applyNumberFormat="1" applyFont="1" applyFill="1" applyBorder="1" applyAlignment="1">
      <alignment/>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P103"/>
  <sheetViews>
    <sheetView tabSelected="1" zoomScalePageLayoutView="0" workbookViewId="0" topLeftCell="A1">
      <pane xSplit="4" ySplit="6" topLeftCell="F82" activePane="bottomRight" state="frozen"/>
      <selection pane="topLeft" activeCell="F7" sqref="F7:G92"/>
      <selection pane="topRight" activeCell="F7" sqref="F7:G92"/>
      <selection pane="bottomLeft" activeCell="F7" sqref="F7:G92"/>
      <selection pane="bottomRight" activeCell="G105" sqref="G105"/>
    </sheetView>
  </sheetViews>
  <sheetFormatPr defaultColWidth="9.140625" defaultRowHeight="12.75"/>
  <cols>
    <col min="1" max="1" width="10.28125" style="1" bestFit="1" customWidth="1"/>
    <col min="2" max="2" width="57.57421875" style="4" customWidth="1"/>
    <col min="3" max="3" width="5.57421875" style="17" customWidth="1"/>
    <col min="4" max="4" width="14.00390625" style="55" customWidth="1"/>
    <col min="5" max="5" width="11.28125" style="55" hidden="1" customWidth="1"/>
    <col min="6" max="6" width="16.00390625" style="4" customWidth="1"/>
    <col min="7" max="7" width="16.421875" style="4" customWidth="1"/>
    <col min="8" max="8" width="10.57421875" style="6" customWidth="1"/>
    <col min="9" max="9" width="10.8515625" style="6" customWidth="1"/>
    <col min="10" max="10" width="11.00390625" style="6" customWidth="1"/>
    <col min="11" max="11" width="10.28125" style="6" customWidth="1"/>
    <col min="12" max="12" width="9.140625" style="6" customWidth="1"/>
    <col min="13" max="13" width="10.00390625" style="6" customWidth="1"/>
    <col min="14" max="14" width="10.7109375" style="6" customWidth="1"/>
    <col min="15" max="15" width="10.00390625" style="6" customWidth="1"/>
    <col min="16" max="16" width="10.28125" style="6" customWidth="1"/>
    <col min="17" max="17" width="10.00390625" style="6" customWidth="1"/>
    <col min="18" max="18" width="10.8515625" style="6" customWidth="1"/>
    <col min="19" max="19" width="9.140625" style="6" customWidth="1"/>
    <col min="20" max="20" width="9.7109375" style="6" customWidth="1"/>
    <col min="21" max="21" width="10.140625" style="6" customWidth="1"/>
    <col min="22" max="22" width="10.8515625" style="6" customWidth="1"/>
    <col min="23" max="23" width="9.7109375" style="6" customWidth="1"/>
    <col min="24" max="25" width="10.57421875" style="6" customWidth="1"/>
    <col min="26" max="26" width="10.8515625" style="6" customWidth="1"/>
    <col min="27" max="27" width="9.8515625" style="6" customWidth="1"/>
    <col min="28" max="28" width="9.00390625" style="6" customWidth="1"/>
    <col min="29" max="29" width="10.140625" style="6" customWidth="1"/>
    <col min="30" max="30" width="10.57421875" style="6" customWidth="1"/>
    <col min="31" max="31" width="10.7109375" style="6" customWidth="1"/>
    <col min="32" max="32" width="9.28125" style="6" customWidth="1"/>
    <col min="33" max="33" width="10.28125" style="6" customWidth="1"/>
    <col min="34" max="34" width="9.8515625" style="6" customWidth="1"/>
    <col min="35" max="35" width="10.7109375" style="6" customWidth="1"/>
    <col min="36" max="36" width="10.00390625" style="6" customWidth="1"/>
    <col min="37" max="37" width="10.28125" style="6" customWidth="1"/>
    <col min="38" max="38" width="9.57421875" style="6" customWidth="1"/>
    <col min="39" max="39" width="10.7109375" style="6" customWidth="1"/>
    <col min="40" max="40" width="10.140625" style="6" bestFit="1" customWidth="1"/>
    <col min="41" max="41" width="10.57421875" style="6" customWidth="1"/>
    <col min="42" max="42" width="10.00390625" style="6" customWidth="1"/>
    <col min="43" max="43" width="10.8515625" style="6" customWidth="1"/>
    <col min="44" max="44" width="10.140625" style="6" customWidth="1"/>
    <col min="45" max="45" width="9.7109375" style="6" customWidth="1"/>
    <col min="46" max="46" width="10.8515625" style="6" customWidth="1"/>
    <col min="47" max="47" width="11.140625" style="6" customWidth="1"/>
    <col min="48" max="48" width="9.140625" style="6" customWidth="1"/>
    <col min="49" max="49" width="10.57421875" style="6" customWidth="1"/>
    <col min="50" max="50" width="9.8515625" style="6" customWidth="1"/>
    <col min="51" max="51" width="10.8515625" style="6" customWidth="1"/>
    <col min="52" max="52" width="10.28125" style="6" customWidth="1"/>
    <col min="53" max="53" width="8.57421875" style="6" customWidth="1"/>
    <col min="54" max="54" width="10.421875" style="6" customWidth="1"/>
    <col min="55" max="56" width="9.8515625" style="6" customWidth="1"/>
    <col min="57" max="57" width="9.28125" style="6" customWidth="1"/>
    <col min="58" max="58" width="9.00390625" style="6" customWidth="1"/>
    <col min="59" max="59" width="10.421875" style="6" customWidth="1"/>
    <col min="60" max="60" width="11.28125" style="6" customWidth="1"/>
    <col min="61" max="61" width="9.8515625" style="6" customWidth="1"/>
    <col min="62" max="62" width="10.421875" style="6" customWidth="1"/>
    <col min="63" max="63" width="9.7109375" style="6" customWidth="1"/>
    <col min="64" max="64" width="11.140625" style="6" customWidth="1"/>
    <col min="65" max="65" width="10.421875" style="6" customWidth="1"/>
    <col min="66" max="66" width="10.00390625" style="6" customWidth="1"/>
    <col min="67" max="67" width="10.140625" style="6" customWidth="1"/>
    <col min="68" max="68" width="10.7109375" style="6" customWidth="1"/>
    <col min="69" max="69" width="11.140625" style="6" customWidth="1"/>
    <col min="70" max="70" width="9.57421875" style="6" customWidth="1"/>
    <col min="71" max="71" width="11.28125" style="6" customWidth="1"/>
    <col min="72" max="72" width="11.00390625" style="6" customWidth="1"/>
    <col min="73" max="73" width="9.8515625" style="6" customWidth="1"/>
    <col min="74" max="74" width="10.7109375" style="6" customWidth="1"/>
    <col min="75" max="75" width="10.28125" style="6" customWidth="1"/>
    <col min="76" max="76" width="10.57421875" style="6" customWidth="1"/>
    <col min="77" max="77" width="9.57421875" style="6" customWidth="1"/>
    <col min="78" max="78" width="8.421875" style="6" customWidth="1"/>
    <col min="79" max="79" width="10.7109375" style="6" customWidth="1"/>
    <col min="80" max="80" width="10.140625" style="6" customWidth="1"/>
    <col min="81" max="81" width="10.7109375" style="6" customWidth="1"/>
    <col min="82" max="82" width="9.8515625" style="6" customWidth="1"/>
    <col min="83" max="83" width="9.7109375" style="6" customWidth="1"/>
    <col min="84" max="84" width="10.00390625" style="6" customWidth="1"/>
    <col min="85" max="85" width="11.421875" style="6" customWidth="1"/>
    <col min="86" max="86" width="10.00390625" style="6" customWidth="1"/>
    <col min="87" max="87" width="9.7109375" style="6" customWidth="1"/>
    <col min="88" max="88" width="10.00390625" style="6" customWidth="1"/>
    <col min="89" max="89" width="10.7109375" style="6" customWidth="1"/>
    <col min="90" max="90" width="9.28125" style="6" customWidth="1"/>
    <col min="91" max="91" width="10.7109375" style="6" customWidth="1"/>
    <col min="92" max="92" width="10.140625" style="6" customWidth="1"/>
    <col min="93" max="93" width="10.8515625" style="6" customWidth="1"/>
    <col min="94" max="94" width="11.140625" style="6" customWidth="1"/>
    <col min="95" max="97" width="10.28125" style="6" customWidth="1"/>
    <col min="98" max="98" width="9.57421875" style="6" customWidth="1"/>
    <col min="99" max="99" width="10.28125" style="6" customWidth="1"/>
    <col min="100" max="100" width="9.57421875" style="6" customWidth="1"/>
    <col min="101" max="101" width="10.140625" style="6" customWidth="1"/>
    <col min="102" max="102" width="8.8515625" style="6" customWidth="1"/>
    <col min="103" max="103" width="9.421875" style="6" customWidth="1"/>
    <col min="104" max="104" width="10.28125" style="6" customWidth="1"/>
    <col min="105" max="105" width="9.8515625" style="6" customWidth="1"/>
    <col min="106" max="106" width="9.57421875" style="6" customWidth="1"/>
    <col min="107" max="107" width="9.00390625" style="6" customWidth="1"/>
    <col min="108" max="108" width="9.7109375" style="6" customWidth="1"/>
    <col min="109" max="110" width="10.421875" style="6" customWidth="1"/>
    <col min="111" max="111" width="10.140625" style="6" customWidth="1"/>
    <col min="112" max="112" width="10.28125" style="6" customWidth="1"/>
    <col min="113" max="113" width="11.57421875" style="6" customWidth="1"/>
    <col min="114" max="115" width="11.140625" style="6" customWidth="1"/>
    <col min="116" max="116" width="9.8515625" style="6" customWidth="1"/>
    <col min="117" max="117" width="8.57421875" style="6" customWidth="1"/>
    <col min="118" max="118" width="10.28125" style="6" customWidth="1"/>
    <col min="119" max="119" width="10.00390625" style="6" customWidth="1"/>
    <col min="120" max="120" width="9.8515625" style="6" customWidth="1"/>
    <col min="121" max="121" width="10.140625" style="6" customWidth="1"/>
    <col min="122" max="122" width="11.7109375" style="6" customWidth="1"/>
    <col min="123" max="123" width="8.140625" style="6" customWidth="1"/>
    <col min="124" max="124" width="8.57421875" style="6" customWidth="1"/>
    <col min="125" max="125" width="10.140625" style="6" customWidth="1"/>
    <col min="126" max="126" width="11.7109375" style="6" customWidth="1"/>
    <col min="127" max="127" width="9.57421875" style="6" customWidth="1"/>
    <col min="128" max="128" width="9.421875" style="6" customWidth="1"/>
    <col min="129" max="129" width="12.28125" style="6" customWidth="1"/>
    <col min="130" max="130" width="11.421875" style="6" customWidth="1"/>
    <col min="131" max="131" width="11.57421875" style="6" customWidth="1"/>
    <col min="132" max="132" width="11.421875" style="6" customWidth="1"/>
    <col min="133" max="133" width="14.28125" style="6" customWidth="1"/>
    <col min="134" max="134" width="10.57421875" style="6" customWidth="1"/>
    <col min="135" max="135" width="11.7109375" style="6" bestFit="1" customWidth="1"/>
    <col min="136" max="136" width="11.00390625" style="6" customWidth="1"/>
    <col min="137" max="137" width="12.00390625" style="6" customWidth="1"/>
    <col min="138" max="138" width="10.8515625" style="6" customWidth="1"/>
    <col min="139" max="139" width="11.57421875" style="6" customWidth="1"/>
    <col min="140" max="140" width="9.8515625" style="6" customWidth="1"/>
    <col min="141" max="141" width="10.57421875" style="6" customWidth="1"/>
    <col min="142" max="143" width="9.140625" style="6" customWidth="1"/>
    <col min="144" max="144" width="10.57421875" style="6" customWidth="1"/>
    <col min="145" max="145" width="9.8515625" style="6" customWidth="1"/>
    <col min="146" max="146" width="10.140625" style="6" customWidth="1"/>
    <col min="147" max="148" width="9.140625" style="6" customWidth="1"/>
    <col min="149" max="149" width="10.57421875" style="6" customWidth="1"/>
    <col min="150" max="150" width="10.00390625" style="6" customWidth="1"/>
    <col min="151" max="151" width="9.8515625" style="6" customWidth="1"/>
    <col min="152" max="153" width="9.140625" style="6" customWidth="1"/>
    <col min="154" max="154" width="10.421875" style="6" customWidth="1"/>
    <col min="155" max="155" width="9.7109375" style="6" customWidth="1"/>
    <col min="156" max="156" width="10.00390625" style="6" customWidth="1"/>
    <col min="157" max="158" width="9.140625" style="6" customWidth="1"/>
    <col min="159" max="159" width="10.140625" style="6" customWidth="1"/>
    <col min="160" max="160" width="12.7109375" style="6" bestFit="1" customWidth="1"/>
    <col min="161" max="172" width="9.140625" style="6" customWidth="1"/>
    <col min="173" max="16384" width="9.140625" style="4" customWidth="1"/>
  </cols>
  <sheetData>
    <row r="1" spans="2:133" ht="18.75">
      <c r="B1" s="2" t="s">
        <v>421</v>
      </c>
      <c r="C1" s="2"/>
      <c r="D1" s="3"/>
      <c r="E1" s="3"/>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row>
    <row r="2" spans="2:133" ht="17.25" customHeight="1">
      <c r="B2" s="7"/>
      <c r="C2" s="7"/>
      <c r="D2" s="3"/>
      <c r="E2" s="3"/>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row>
    <row r="3" spans="1:159" ht="12.75">
      <c r="A3" s="8"/>
      <c r="B3" s="9"/>
      <c r="C3" s="9"/>
      <c r="D3" s="5"/>
      <c r="E3" s="5"/>
      <c r="F3" s="5"/>
      <c r="G3" s="5"/>
      <c r="FC3" s="10"/>
    </row>
    <row r="4" spans="2:159" ht="12.75" customHeight="1">
      <c r="B4" s="6"/>
      <c r="C4" s="11"/>
      <c r="D4" s="12"/>
      <c r="E4" s="12"/>
      <c r="F4" s="5"/>
      <c r="G4" s="121" t="s">
        <v>422</v>
      </c>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30"/>
      <c r="EF4" s="130"/>
      <c r="EG4" s="130"/>
      <c r="EH4" s="130"/>
      <c r="EI4" s="130"/>
      <c r="EJ4" s="129"/>
      <c r="EK4" s="129"/>
      <c r="EL4" s="129"/>
      <c r="EM4" s="129"/>
      <c r="EN4" s="129"/>
      <c r="EO4" s="129"/>
      <c r="EP4" s="129"/>
      <c r="EQ4" s="129"/>
      <c r="ER4" s="129"/>
      <c r="ES4" s="129"/>
      <c r="ET4" s="129"/>
      <c r="EU4" s="129"/>
      <c r="EV4" s="129"/>
      <c r="EW4" s="129"/>
      <c r="EX4" s="129"/>
      <c r="EY4" s="129"/>
      <c r="EZ4" s="129"/>
      <c r="FA4" s="129"/>
      <c r="FB4" s="129"/>
      <c r="FC4" s="129"/>
    </row>
    <row r="5" spans="1:172" s="17" customFormat="1" ht="76.5">
      <c r="A5" s="13" t="s">
        <v>0</v>
      </c>
      <c r="B5" s="13" t="s">
        <v>1</v>
      </c>
      <c r="C5" s="13" t="s">
        <v>2</v>
      </c>
      <c r="D5" s="13" t="s">
        <v>3</v>
      </c>
      <c r="E5" s="14" t="s">
        <v>4</v>
      </c>
      <c r="F5" s="15" t="s">
        <v>5</v>
      </c>
      <c r="G5" s="15" t="s">
        <v>6</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1"/>
      <c r="FE5" s="11"/>
      <c r="FF5" s="11"/>
      <c r="FG5" s="11"/>
      <c r="FH5" s="11"/>
      <c r="FI5" s="11"/>
      <c r="FJ5" s="11"/>
      <c r="FK5" s="11"/>
      <c r="FL5" s="11"/>
      <c r="FM5" s="11"/>
      <c r="FN5" s="11"/>
      <c r="FO5" s="11"/>
      <c r="FP5" s="11"/>
    </row>
    <row r="6" spans="1:172" s="22" customFormat="1" ht="12.75">
      <c r="A6" s="18"/>
      <c r="B6" s="19"/>
      <c r="C6" s="19"/>
      <c r="D6" s="18">
        <v>1</v>
      </c>
      <c r="E6" s="18"/>
      <c r="F6" s="18">
        <v>2</v>
      </c>
      <c r="G6" s="18" t="s">
        <v>7</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1"/>
      <c r="FE6" s="21"/>
      <c r="FF6" s="21"/>
      <c r="FG6" s="21"/>
      <c r="FH6" s="21"/>
      <c r="FI6" s="21"/>
      <c r="FJ6" s="21"/>
      <c r="FK6" s="21"/>
      <c r="FL6" s="21"/>
      <c r="FM6" s="21"/>
      <c r="FN6" s="21"/>
      <c r="FO6" s="21"/>
      <c r="FP6" s="21"/>
    </row>
    <row r="7" spans="1:161" ht="12.75">
      <c r="A7" s="23" t="s">
        <v>8</v>
      </c>
      <c r="B7" s="24" t="s">
        <v>9</v>
      </c>
      <c r="C7" s="25">
        <f>+C8+C64+C92</f>
        <v>0</v>
      </c>
      <c r="D7" s="25">
        <f>+D8+D64+D92</f>
        <v>353218970</v>
      </c>
      <c r="E7" s="25">
        <f>+E8+E64+E92</f>
        <v>0</v>
      </c>
      <c r="F7" s="25">
        <f>+F8+F64+F92</f>
        <v>320380458</v>
      </c>
      <c r="G7" s="25">
        <f>+G8+G64+G92</f>
        <v>34935660</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5"/>
      <c r="FE7" s="5"/>
    </row>
    <row r="8" spans="1:161" ht="12.75">
      <c r="A8" s="23" t="s">
        <v>10</v>
      </c>
      <c r="B8" s="24" t="s">
        <v>11</v>
      </c>
      <c r="C8" s="25">
        <f>+C14+C51+C9</f>
        <v>0</v>
      </c>
      <c r="D8" s="25">
        <f>+D14+D51+D9</f>
        <v>311785090</v>
      </c>
      <c r="E8" s="25">
        <f>+E14+E51+E9</f>
        <v>0</v>
      </c>
      <c r="F8" s="25">
        <f>+F14+F51+F9</f>
        <v>314776450</v>
      </c>
      <c r="G8" s="25">
        <f>+G14+G51+G9</f>
        <v>33619955</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5"/>
      <c r="FE8" s="5"/>
    </row>
    <row r="9" spans="1:161" ht="12.75">
      <c r="A9" s="23" t="s">
        <v>12</v>
      </c>
      <c r="B9" s="24" t="s">
        <v>13</v>
      </c>
      <c r="C9" s="25">
        <f>+C10+C11+C12+C13</f>
        <v>0</v>
      </c>
      <c r="D9" s="25">
        <f>+D10+D11+D12+D13</f>
        <v>33000</v>
      </c>
      <c r="E9" s="25">
        <f>+E10+E11+E12+E13</f>
        <v>0</v>
      </c>
      <c r="F9" s="25">
        <f>+F10+F11+F12+F13</f>
        <v>269260</v>
      </c>
      <c r="G9" s="25">
        <f>+G10+G11+G12+G13</f>
        <v>189553</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5"/>
      <c r="FE9" s="5"/>
    </row>
    <row r="10" spans="1:161" ht="38.25">
      <c r="A10" s="23" t="s">
        <v>14</v>
      </c>
      <c r="B10" s="24" t="s">
        <v>15</v>
      </c>
      <c r="C10" s="25"/>
      <c r="D10" s="25">
        <v>33000</v>
      </c>
      <c r="E10" s="25"/>
      <c r="F10" s="25">
        <v>269260</v>
      </c>
      <c r="G10" s="25">
        <v>189553</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5"/>
      <c r="FE10" s="5"/>
    </row>
    <row r="11" spans="1:161" ht="38.25">
      <c r="A11" s="23" t="s">
        <v>16</v>
      </c>
      <c r="B11" s="24" t="s">
        <v>17</v>
      </c>
      <c r="C11" s="25"/>
      <c r="D11" s="25">
        <v>0</v>
      </c>
      <c r="E11" s="25"/>
      <c r="F11" s="25">
        <v>0</v>
      </c>
      <c r="G11" s="25">
        <v>0</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5"/>
      <c r="FE11" s="5"/>
    </row>
    <row r="12" spans="1:161" ht="25.5">
      <c r="A12" s="23" t="s">
        <v>18</v>
      </c>
      <c r="B12" s="24" t="s">
        <v>19</v>
      </c>
      <c r="C12" s="25"/>
      <c r="D12" s="25">
        <v>0</v>
      </c>
      <c r="E12" s="25"/>
      <c r="F12" s="25">
        <v>0</v>
      </c>
      <c r="G12" s="25">
        <v>0</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5"/>
      <c r="FE12" s="5"/>
    </row>
    <row r="13" spans="1:161" ht="38.25">
      <c r="A13" s="23"/>
      <c r="B13" s="24" t="s">
        <v>20</v>
      </c>
      <c r="C13" s="25"/>
      <c r="D13" s="25">
        <v>0</v>
      </c>
      <c r="E13" s="25"/>
      <c r="F13" s="25">
        <v>0</v>
      </c>
      <c r="G13" s="25">
        <v>0</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5"/>
      <c r="FE13" s="5"/>
    </row>
    <row r="14" spans="1:161" ht="12.75">
      <c r="A14" s="23" t="s">
        <v>21</v>
      </c>
      <c r="B14" s="24" t="s">
        <v>22</v>
      </c>
      <c r="C14" s="25">
        <f>+C15+C27</f>
        <v>0</v>
      </c>
      <c r="D14" s="25">
        <f>+D15+D27</f>
        <v>311490090</v>
      </c>
      <c r="E14" s="25">
        <f>+E15+E27</f>
        <v>0</v>
      </c>
      <c r="F14" s="25">
        <f>+F15+F27</f>
        <v>314177928</v>
      </c>
      <c r="G14" s="25">
        <f>+G15+G27</f>
        <v>33415990</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5"/>
      <c r="FE14" s="5"/>
    </row>
    <row r="15" spans="1:161" ht="12.75">
      <c r="A15" s="23" t="s">
        <v>23</v>
      </c>
      <c r="B15" s="24" t="s">
        <v>24</v>
      </c>
      <c r="C15" s="25">
        <f>+C16+C23+C26</f>
        <v>0</v>
      </c>
      <c r="D15" s="25">
        <f>+D16+D23+D26</f>
        <v>53659090</v>
      </c>
      <c r="E15" s="25">
        <f>+E16+E23+E26</f>
        <v>0</v>
      </c>
      <c r="F15" s="25">
        <f>+F16+F23+F26</f>
        <v>38902844</v>
      </c>
      <c r="G15" s="25">
        <f>+G16+G23+G26</f>
        <v>2832937</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5"/>
      <c r="FE15" s="5"/>
    </row>
    <row r="16" spans="1:161" ht="25.5">
      <c r="A16" s="23" t="s">
        <v>25</v>
      </c>
      <c r="B16" s="24" t="s">
        <v>26</v>
      </c>
      <c r="C16" s="25">
        <f>C17+C18+C20+C21+C22+C19</f>
        <v>0</v>
      </c>
      <c r="D16" s="25">
        <f>D17+D18+D20+D21+D22+D19</f>
        <v>13826090</v>
      </c>
      <c r="E16" s="25">
        <f>E17+E18+E20+E21+E22+E19</f>
        <v>0</v>
      </c>
      <c r="F16" s="25">
        <f>F17+F18+F20+F21+F22+F19</f>
        <v>14188121</v>
      </c>
      <c r="G16" s="25">
        <f>G17+G18+G20+G21+G22+G19</f>
        <v>178534</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5"/>
      <c r="FE16" s="5"/>
    </row>
    <row r="17" spans="1:161" ht="25.5">
      <c r="A17" s="27" t="s">
        <v>27</v>
      </c>
      <c r="B17" s="28" t="s">
        <v>28</v>
      </c>
      <c r="C17" s="29"/>
      <c r="D17" s="25">
        <v>13790472</v>
      </c>
      <c r="E17" s="25"/>
      <c r="F17" s="29">
        <v>14152503</v>
      </c>
      <c r="G17" s="29">
        <v>178536</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5"/>
      <c r="FE17" s="5"/>
    </row>
    <row r="18" spans="1:161" ht="25.5">
      <c r="A18" s="27" t="s">
        <v>29</v>
      </c>
      <c r="B18" s="28" t="s">
        <v>30</v>
      </c>
      <c r="C18" s="29"/>
      <c r="D18" s="25">
        <v>35618</v>
      </c>
      <c r="E18" s="25"/>
      <c r="F18" s="29">
        <v>35618</v>
      </c>
      <c r="G18" s="29">
        <v>-2</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5"/>
      <c r="FE18" s="5"/>
    </row>
    <row r="19" spans="1:161" ht="12.75">
      <c r="A19" s="27" t="s">
        <v>31</v>
      </c>
      <c r="B19" s="28" t="s">
        <v>32</v>
      </c>
      <c r="C19" s="29"/>
      <c r="D19" s="25">
        <v>0</v>
      </c>
      <c r="E19" s="25"/>
      <c r="F19" s="29">
        <v>0</v>
      </c>
      <c r="G19" s="29">
        <v>0</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5"/>
      <c r="FE19" s="5"/>
    </row>
    <row r="20" spans="1:161" ht="25.5">
      <c r="A20" s="27" t="s">
        <v>33</v>
      </c>
      <c r="B20" s="28" t="s">
        <v>34</v>
      </c>
      <c r="C20" s="29"/>
      <c r="D20" s="25">
        <v>0</v>
      </c>
      <c r="E20" s="25"/>
      <c r="F20" s="29">
        <v>0</v>
      </c>
      <c r="G20" s="29">
        <v>0</v>
      </c>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5"/>
      <c r="FE20" s="5"/>
    </row>
    <row r="21" spans="1:161" ht="25.5">
      <c r="A21" s="27" t="s">
        <v>35</v>
      </c>
      <c r="B21" s="28" t="s">
        <v>36</v>
      </c>
      <c r="C21" s="29"/>
      <c r="D21" s="25">
        <v>0</v>
      </c>
      <c r="E21" s="25"/>
      <c r="F21" s="29">
        <v>0</v>
      </c>
      <c r="G21" s="29">
        <v>0</v>
      </c>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5"/>
      <c r="FE21" s="5"/>
    </row>
    <row r="22" spans="1:161" ht="43.5" customHeight="1">
      <c r="A22" s="27" t="s">
        <v>37</v>
      </c>
      <c r="B22" s="30" t="s">
        <v>38</v>
      </c>
      <c r="C22" s="29"/>
      <c r="D22" s="25">
        <v>0</v>
      </c>
      <c r="E22" s="25"/>
      <c r="F22" s="29">
        <v>0</v>
      </c>
      <c r="G22" s="29">
        <v>0</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5"/>
      <c r="FE22" s="5"/>
    </row>
    <row r="23" spans="1:161" ht="14.25">
      <c r="A23" s="23" t="s">
        <v>39</v>
      </c>
      <c r="B23" s="31" t="s">
        <v>40</v>
      </c>
      <c r="C23" s="32">
        <f>C24+C25</f>
        <v>0</v>
      </c>
      <c r="D23" s="32">
        <f>D24+D25</f>
        <v>1594000</v>
      </c>
      <c r="E23" s="32">
        <f>E24+E25</f>
        <v>0</v>
      </c>
      <c r="F23" s="32">
        <f>F24+F25</f>
        <v>2157072</v>
      </c>
      <c r="G23" s="32">
        <f>G24+G25</f>
        <v>14961</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5"/>
      <c r="FE23" s="5"/>
    </row>
    <row r="24" spans="1:161" ht="30">
      <c r="A24" s="27" t="s">
        <v>41</v>
      </c>
      <c r="B24" s="30" t="s">
        <v>42</v>
      </c>
      <c r="C24" s="29"/>
      <c r="D24" s="25">
        <v>1593992</v>
      </c>
      <c r="E24" s="25"/>
      <c r="F24" s="29">
        <v>2157064</v>
      </c>
      <c r="G24" s="29">
        <v>14961</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5"/>
      <c r="FE24" s="5"/>
    </row>
    <row r="25" spans="1:161" ht="30">
      <c r="A25" s="27" t="s">
        <v>43</v>
      </c>
      <c r="B25" s="30" t="s">
        <v>44</v>
      </c>
      <c r="C25" s="29"/>
      <c r="D25" s="25">
        <v>8</v>
      </c>
      <c r="E25" s="25"/>
      <c r="F25" s="29">
        <v>8</v>
      </c>
      <c r="G25" s="29">
        <v>0</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5"/>
      <c r="FE25" s="5"/>
    </row>
    <row r="26" spans="1:161" ht="30">
      <c r="A26" s="27"/>
      <c r="B26" s="30" t="s">
        <v>45</v>
      </c>
      <c r="C26" s="29"/>
      <c r="D26" s="25">
        <v>38239000</v>
      </c>
      <c r="E26" s="25"/>
      <c r="F26" s="29">
        <v>22557651</v>
      </c>
      <c r="G26" s="29">
        <v>2639442</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5"/>
      <c r="FE26" s="5"/>
    </row>
    <row r="27" spans="1:161" ht="12.75">
      <c r="A27" s="23" t="s">
        <v>46</v>
      </c>
      <c r="B27" s="24" t="s">
        <v>47</v>
      </c>
      <c r="C27" s="25">
        <f>C28+C34+C50+C35+C36+C37+C38+C39+C40+C41+C42+C43+C44+C45+C46+C47+C48+C49</f>
        <v>0</v>
      </c>
      <c r="D27" s="25">
        <f>D28+D34+D50+D35+D36+D37+D38+D39+D40+D41+D42+D43+D44+D45+D46+D47+D48+D49</f>
        <v>257831000</v>
      </c>
      <c r="E27" s="25">
        <f>E28+E34+E50+E35+E36+E37+E38+E39+E40+E41+E42+E43+E44+E45+E46+E47+E48+E49</f>
        <v>0</v>
      </c>
      <c r="F27" s="25">
        <f>F28+F34+F50+F35+F36+F37+F38+F39+F40+F41+F42+F43+F44+F45+F46+F47+F48+F49</f>
        <v>275275084</v>
      </c>
      <c r="G27" s="25">
        <f>G28+G34+G50+G35+G36+G37+G38+G39+G40+G41+G42+G43+G44+G45+G46+G47+G48+G49</f>
        <v>30583053</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5"/>
      <c r="FE27" s="5"/>
    </row>
    <row r="28" spans="1:161" ht="25.5">
      <c r="A28" s="23" t="s">
        <v>48</v>
      </c>
      <c r="B28" s="24" t="s">
        <v>49</v>
      </c>
      <c r="C28" s="25">
        <f>C29+C30+C31+C32+C33</f>
        <v>0</v>
      </c>
      <c r="D28" s="25">
        <f>D29+D30+D31+D32+D33</f>
        <v>251612000</v>
      </c>
      <c r="E28" s="25">
        <f>E29+E30+E31+E32+E33</f>
        <v>0</v>
      </c>
      <c r="F28" s="25">
        <f>F29+F30+F31+F32+F33</f>
        <v>270897474</v>
      </c>
      <c r="G28" s="25">
        <f>G29+G30+G31+G32+G33</f>
        <v>29049440</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5"/>
      <c r="FE28" s="5"/>
    </row>
    <row r="29" spans="1:161" ht="25.5">
      <c r="A29" s="27" t="s">
        <v>50</v>
      </c>
      <c r="B29" s="28" t="s">
        <v>51</v>
      </c>
      <c r="C29" s="29"/>
      <c r="D29" s="25">
        <v>243108000</v>
      </c>
      <c r="E29" s="25"/>
      <c r="F29" s="29">
        <v>262055629</v>
      </c>
      <c r="G29" s="29">
        <v>28379241</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5"/>
      <c r="FE29" s="5"/>
    </row>
    <row r="30" spans="1:161" ht="45">
      <c r="A30" s="27" t="s">
        <v>52</v>
      </c>
      <c r="B30" s="33" t="s">
        <v>53</v>
      </c>
      <c r="C30" s="29"/>
      <c r="D30" s="25">
        <v>8462000</v>
      </c>
      <c r="E30" s="25"/>
      <c r="F30" s="29">
        <v>8800390</v>
      </c>
      <c r="G30" s="29">
        <v>670199</v>
      </c>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5"/>
      <c r="FE30" s="5"/>
    </row>
    <row r="31" spans="1:161" ht="27.75" customHeight="1">
      <c r="A31" s="27" t="s">
        <v>54</v>
      </c>
      <c r="B31" s="28" t="s">
        <v>55</v>
      </c>
      <c r="C31" s="29"/>
      <c r="D31" s="25">
        <v>0</v>
      </c>
      <c r="E31" s="25"/>
      <c r="F31" s="29">
        <v>0</v>
      </c>
      <c r="G31" s="29">
        <v>0</v>
      </c>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5"/>
      <c r="FE31" s="5"/>
    </row>
    <row r="32" spans="1:161" ht="12.75">
      <c r="A32" s="27" t="s">
        <v>56</v>
      </c>
      <c r="B32" s="28" t="s">
        <v>57</v>
      </c>
      <c r="C32" s="29"/>
      <c r="D32" s="25">
        <v>42000</v>
      </c>
      <c r="E32" s="25"/>
      <c r="F32" s="29">
        <v>41455</v>
      </c>
      <c r="G32" s="29">
        <v>0</v>
      </c>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5"/>
      <c r="FE32" s="5"/>
    </row>
    <row r="33" spans="1:161" ht="12.75">
      <c r="A33" s="27" t="s">
        <v>58</v>
      </c>
      <c r="B33" s="28" t="s">
        <v>59</v>
      </c>
      <c r="C33" s="29"/>
      <c r="D33" s="25">
        <v>0</v>
      </c>
      <c r="E33" s="25"/>
      <c r="F33" s="29">
        <v>0</v>
      </c>
      <c r="G33" s="29">
        <v>0</v>
      </c>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5"/>
      <c r="FE33" s="5"/>
    </row>
    <row r="34" spans="1:161" ht="12.75">
      <c r="A34" s="27" t="s">
        <v>60</v>
      </c>
      <c r="B34" s="28" t="s">
        <v>61</v>
      </c>
      <c r="C34" s="29"/>
      <c r="D34" s="25">
        <v>0</v>
      </c>
      <c r="E34" s="25"/>
      <c r="F34" s="29">
        <v>10</v>
      </c>
      <c r="G34" s="29">
        <v>0</v>
      </c>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5"/>
      <c r="FE34" s="5"/>
    </row>
    <row r="35" spans="1:161" ht="24">
      <c r="A35" s="27" t="s">
        <v>62</v>
      </c>
      <c r="B35" s="34" t="s">
        <v>63</v>
      </c>
      <c r="C35" s="29"/>
      <c r="D35" s="25">
        <v>0</v>
      </c>
      <c r="E35" s="25"/>
      <c r="F35" s="29">
        <v>0</v>
      </c>
      <c r="G35" s="29">
        <v>0</v>
      </c>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5"/>
      <c r="FE35" s="5"/>
    </row>
    <row r="36" spans="1:161" ht="38.25">
      <c r="A36" s="27" t="s">
        <v>64</v>
      </c>
      <c r="B36" s="28" t="s">
        <v>65</v>
      </c>
      <c r="C36" s="29"/>
      <c r="D36" s="25">
        <v>18000</v>
      </c>
      <c r="E36" s="25"/>
      <c r="F36" s="29">
        <v>67027</v>
      </c>
      <c r="G36" s="29">
        <v>2528</v>
      </c>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5"/>
      <c r="FE36" s="5"/>
    </row>
    <row r="37" spans="1:161" ht="51">
      <c r="A37" s="27" t="s">
        <v>66</v>
      </c>
      <c r="B37" s="28" t="s">
        <v>67</v>
      </c>
      <c r="C37" s="29"/>
      <c r="D37" s="25">
        <v>5000</v>
      </c>
      <c r="E37" s="25"/>
      <c r="F37" s="29">
        <v>3164</v>
      </c>
      <c r="G37" s="29">
        <v>173</v>
      </c>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5"/>
      <c r="FE37" s="5"/>
    </row>
    <row r="38" spans="1:161" ht="38.25">
      <c r="A38" s="27" t="s">
        <v>68</v>
      </c>
      <c r="B38" s="28" t="s">
        <v>69</v>
      </c>
      <c r="C38" s="29"/>
      <c r="D38" s="25">
        <v>0</v>
      </c>
      <c r="E38" s="25"/>
      <c r="F38" s="29">
        <v>0</v>
      </c>
      <c r="G38" s="29">
        <v>0</v>
      </c>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5"/>
      <c r="FE38" s="5"/>
    </row>
    <row r="39" spans="1:161" ht="38.25">
      <c r="A39" s="27" t="s">
        <v>70</v>
      </c>
      <c r="B39" s="28" t="s">
        <v>71</v>
      </c>
      <c r="C39" s="29"/>
      <c r="D39" s="25">
        <v>5000</v>
      </c>
      <c r="E39" s="25"/>
      <c r="F39" s="29">
        <v>1536</v>
      </c>
      <c r="G39" s="29">
        <v>0</v>
      </c>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5"/>
      <c r="FE39" s="5"/>
    </row>
    <row r="40" spans="1:161" ht="38.25">
      <c r="A40" s="27" t="s">
        <v>72</v>
      </c>
      <c r="B40" s="28" t="s">
        <v>73</v>
      </c>
      <c r="C40" s="29"/>
      <c r="D40" s="25">
        <v>0</v>
      </c>
      <c r="E40" s="25"/>
      <c r="F40" s="29">
        <v>0</v>
      </c>
      <c r="G40" s="29">
        <v>0</v>
      </c>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5"/>
      <c r="FE40" s="5"/>
    </row>
    <row r="41" spans="1:161" ht="38.25">
      <c r="A41" s="27" t="s">
        <v>74</v>
      </c>
      <c r="B41" s="28" t="s">
        <v>75</v>
      </c>
      <c r="C41" s="29"/>
      <c r="D41" s="25">
        <v>0</v>
      </c>
      <c r="E41" s="25"/>
      <c r="F41" s="29">
        <v>0</v>
      </c>
      <c r="G41" s="29">
        <v>0</v>
      </c>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5"/>
      <c r="FE41" s="5"/>
    </row>
    <row r="42" spans="1:161" ht="25.5">
      <c r="A42" s="27" t="s">
        <v>76</v>
      </c>
      <c r="B42" s="28" t="s">
        <v>77</v>
      </c>
      <c r="C42" s="29"/>
      <c r="D42" s="25">
        <v>18000</v>
      </c>
      <c r="E42" s="25"/>
      <c r="F42" s="29">
        <v>18982</v>
      </c>
      <c r="G42" s="29">
        <v>0</v>
      </c>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5"/>
      <c r="FE42" s="5"/>
    </row>
    <row r="43" spans="1:161" ht="30" customHeight="1">
      <c r="A43" s="27" t="s">
        <v>78</v>
      </c>
      <c r="B43" s="28" t="s">
        <v>79</v>
      </c>
      <c r="C43" s="29"/>
      <c r="D43" s="25">
        <v>255000</v>
      </c>
      <c r="E43" s="25"/>
      <c r="F43" s="29">
        <v>268796</v>
      </c>
      <c r="G43" s="29">
        <v>8892</v>
      </c>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5"/>
      <c r="FE43" s="5"/>
    </row>
    <row r="44" spans="1:161" ht="12.75">
      <c r="A44" s="27" t="s">
        <v>80</v>
      </c>
      <c r="B44" s="28" t="s">
        <v>81</v>
      </c>
      <c r="C44" s="29"/>
      <c r="D44" s="25">
        <v>2002000</v>
      </c>
      <c r="E44" s="25"/>
      <c r="F44" s="29">
        <v>2586238</v>
      </c>
      <c r="G44" s="29">
        <v>267621</v>
      </c>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5"/>
      <c r="FE44" s="5"/>
    </row>
    <row r="45" spans="1:161" ht="12.75">
      <c r="A45" s="27" t="s">
        <v>82</v>
      </c>
      <c r="B45" s="28" t="s">
        <v>83</v>
      </c>
      <c r="C45" s="29"/>
      <c r="D45" s="25">
        <v>3794000</v>
      </c>
      <c r="E45" s="25"/>
      <c r="F45" s="29">
        <v>53532</v>
      </c>
      <c r="G45" s="29">
        <v>6599</v>
      </c>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5"/>
      <c r="FE45" s="5"/>
    </row>
    <row r="46" spans="1:161" ht="38.25" customHeight="1">
      <c r="A46" s="35" t="s">
        <v>84</v>
      </c>
      <c r="B46" s="36" t="s">
        <v>85</v>
      </c>
      <c r="C46" s="29"/>
      <c r="D46" s="25">
        <v>0</v>
      </c>
      <c r="E46" s="25"/>
      <c r="F46" s="29">
        <v>-924</v>
      </c>
      <c r="G46" s="29">
        <v>0</v>
      </c>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5"/>
      <c r="FE46" s="5"/>
    </row>
    <row r="47" spans="1:161" ht="12.75">
      <c r="A47" s="35" t="s">
        <v>86</v>
      </c>
      <c r="B47" s="36" t="s">
        <v>87</v>
      </c>
      <c r="C47" s="29"/>
      <c r="D47" s="25">
        <v>72000</v>
      </c>
      <c r="E47" s="25"/>
      <c r="F47" s="29">
        <v>74557</v>
      </c>
      <c r="G47" s="29">
        <v>14075</v>
      </c>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5"/>
      <c r="FE47" s="5"/>
    </row>
    <row r="48" spans="1:161" ht="25.5">
      <c r="A48" s="35" t="s">
        <v>88</v>
      </c>
      <c r="B48" s="36" t="s">
        <v>89</v>
      </c>
      <c r="C48" s="29"/>
      <c r="D48" s="25">
        <v>50000</v>
      </c>
      <c r="E48" s="25"/>
      <c r="F48" s="29">
        <v>85299</v>
      </c>
      <c r="G48" s="29">
        <v>14332</v>
      </c>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5"/>
      <c r="FE48" s="5"/>
    </row>
    <row r="49" spans="1:161" s="6" customFormat="1" ht="21.75" customHeight="1">
      <c r="A49" s="123" t="s">
        <v>425</v>
      </c>
      <c r="B49" s="124" t="s">
        <v>426</v>
      </c>
      <c r="C49" s="125"/>
      <c r="D49" s="126">
        <v>0</v>
      </c>
      <c r="E49" s="126"/>
      <c r="F49" s="125">
        <v>1219393</v>
      </c>
      <c r="G49" s="125">
        <v>1219393</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5"/>
      <c r="FE49" s="5"/>
    </row>
    <row r="50" spans="1:161" ht="12.75">
      <c r="A50" s="27" t="s">
        <v>90</v>
      </c>
      <c r="B50" s="28" t="s">
        <v>91</v>
      </c>
      <c r="C50" s="29"/>
      <c r="D50" s="25">
        <v>0</v>
      </c>
      <c r="E50" s="25"/>
      <c r="F50" s="29">
        <v>0</v>
      </c>
      <c r="G50" s="29">
        <v>0</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5"/>
      <c r="FE50" s="5"/>
    </row>
    <row r="51" spans="1:161" ht="12.75">
      <c r="A51" s="23" t="s">
        <v>92</v>
      </c>
      <c r="B51" s="24" t="s">
        <v>93</v>
      </c>
      <c r="C51" s="25">
        <f>+C52+C57</f>
        <v>0</v>
      </c>
      <c r="D51" s="25">
        <f>+D52+D57</f>
        <v>262000</v>
      </c>
      <c r="E51" s="25">
        <f>+E52+E57</f>
        <v>0</v>
      </c>
      <c r="F51" s="25">
        <f>+F52+F57</f>
        <v>329262</v>
      </c>
      <c r="G51" s="25">
        <f>+G52+G57</f>
        <v>14412</v>
      </c>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5"/>
      <c r="FE51" s="5"/>
    </row>
    <row r="52" spans="1:161" ht="12.75">
      <c r="A52" s="23" t="s">
        <v>94</v>
      </c>
      <c r="B52" s="24" t="s">
        <v>95</v>
      </c>
      <c r="C52" s="25">
        <f>+C53+C55</f>
        <v>0</v>
      </c>
      <c r="D52" s="25">
        <f>+D53+D55</f>
        <v>0</v>
      </c>
      <c r="E52" s="25">
        <f>+E53+E55</f>
        <v>0</v>
      </c>
      <c r="F52" s="25">
        <f>+F53+F55</f>
        <v>0</v>
      </c>
      <c r="G52" s="25">
        <f>+G53+G55</f>
        <v>0</v>
      </c>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5"/>
      <c r="FE52" s="5"/>
    </row>
    <row r="53" spans="1:161" ht="12.75">
      <c r="A53" s="23" t="s">
        <v>96</v>
      </c>
      <c r="B53" s="24" t="s">
        <v>97</v>
      </c>
      <c r="C53" s="25">
        <f>+C54</f>
        <v>0</v>
      </c>
      <c r="D53" s="25">
        <f>+D54</f>
        <v>0</v>
      </c>
      <c r="E53" s="25">
        <f>+E54</f>
        <v>0</v>
      </c>
      <c r="F53" s="25">
        <f>+F54</f>
        <v>0</v>
      </c>
      <c r="G53" s="25">
        <f>+G54</f>
        <v>0</v>
      </c>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5"/>
      <c r="FE53" s="5"/>
    </row>
    <row r="54" spans="1:161" ht="12.75">
      <c r="A54" s="27" t="s">
        <v>98</v>
      </c>
      <c r="B54" s="28" t="s">
        <v>99</v>
      </c>
      <c r="C54" s="29"/>
      <c r="D54" s="25">
        <v>0</v>
      </c>
      <c r="E54" s="25"/>
      <c r="F54" s="29">
        <v>0</v>
      </c>
      <c r="G54" s="29">
        <v>0</v>
      </c>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5"/>
      <c r="FE54" s="5"/>
    </row>
    <row r="55" spans="1:161" ht="12.75">
      <c r="A55" s="23" t="s">
        <v>100</v>
      </c>
      <c r="B55" s="24" t="s">
        <v>101</v>
      </c>
      <c r="C55" s="25">
        <f>+C56</f>
        <v>0</v>
      </c>
      <c r="D55" s="25">
        <f>+D56</f>
        <v>0</v>
      </c>
      <c r="E55" s="25">
        <f>+E56</f>
        <v>0</v>
      </c>
      <c r="F55" s="25">
        <f>+F56</f>
        <v>0</v>
      </c>
      <c r="G55" s="25">
        <f>+G56</f>
        <v>0</v>
      </c>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5"/>
      <c r="FE55" s="5"/>
    </row>
    <row r="56" spans="1:161" ht="12.75">
      <c r="A56" s="27" t="s">
        <v>102</v>
      </c>
      <c r="B56" s="28" t="s">
        <v>103</v>
      </c>
      <c r="C56" s="29"/>
      <c r="D56" s="25">
        <v>0</v>
      </c>
      <c r="E56" s="25"/>
      <c r="F56" s="29">
        <v>0</v>
      </c>
      <c r="G56" s="29">
        <v>0</v>
      </c>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5"/>
      <c r="FE56" s="5"/>
    </row>
    <row r="57" spans="1:172" s="39" customFormat="1" ht="12.75">
      <c r="A57" s="37" t="s">
        <v>104</v>
      </c>
      <c r="B57" s="24" t="s">
        <v>105</v>
      </c>
      <c r="C57" s="25">
        <f>+C58+C62</f>
        <v>0</v>
      </c>
      <c r="D57" s="25">
        <f>+D58+D62</f>
        <v>262000</v>
      </c>
      <c r="E57" s="25">
        <f>+E58+E62</f>
        <v>0</v>
      </c>
      <c r="F57" s="25">
        <f>+F58+F62</f>
        <v>329262</v>
      </c>
      <c r="G57" s="25">
        <f>+G58+G62</f>
        <v>14412</v>
      </c>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38"/>
      <c r="FG57" s="38"/>
      <c r="FH57" s="38"/>
      <c r="FI57" s="38"/>
      <c r="FJ57" s="38"/>
      <c r="FK57" s="38"/>
      <c r="FL57" s="38"/>
      <c r="FM57" s="38"/>
      <c r="FN57" s="38"/>
      <c r="FO57" s="38"/>
      <c r="FP57" s="38"/>
    </row>
    <row r="58" spans="1:161" ht="12.75">
      <c r="A58" s="23" t="s">
        <v>106</v>
      </c>
      <c r="B58" s="24" t="s">
        <v>107</v>
      </c>
      <c r="C58" s="25">
        <f>C61+C59+C60</f>
        <v>0</v>
      </c>
      <c r="D58" s="25">
        <f>D61+D59+D60</f>
        <v>262000</v>
      </c>
      <c r="E58" s="25">
        <f>E61+E59+E60</f>
        <v>0</v>
      </c>
      <c r="F58" s="25">
        <f>F61+F59+F60</f>
        <v>329262</v>
      </c>
      <c r="G58" s="25">
        <f>G61+G59+G60</f>
        <v>14412</v>
      </c>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5"/>
      <c r="FE58" s="5"/>
    </row>
    <row r="59" spans="1:161" ht="12.75">
      <c r="A59" s="40" t="s">
        <v>108</v>
      </c>
      <c r="B59" s="24" t="s">
        <v>109</v>
      </c>
      <c r="C59" s="25"/>
      <c r="D59" s="25">
        <v>0</v>
      </c>
      <c r="E59" s="25"/>
      <c r="F59" s="25">
        <v>-1440</v>
      </c>
      <c r="G59" s="25">
        <v>0</v>
      </c>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5"/>
      <c r="FE59" s="5"/>
    </row>
    <row r="60" spans="1:161" ht="12.75">
      <c r="A60" s="40" t="s">
        <v>110</v>
      </c>
      <c r="B60" s="24" t="s">
        <v>111</v>
      </c>
      <c r="C60" s="25"/>
      <c r="D60" s="25">
        <v>0</v>
      </c>
      <c r="E60" s="25"/>
      <c r="F60" s="25">
        <v>0</v>
      </c>
      <c r="G60" s="25">
        <v>0</v>
      </c>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5"/>
      <c r="FE60" s="5"/>
    </row>
    <row r="61" spans="1:161" ht="12.75">
      <c r="A61" s="27" t="s">
        <v>112</v>
      </c>
      <c r="B61" s="41" t="s">
        <v>113</v>
      </c>
      <c r="C61" s="29"/>
      <c r="D61" s="25">
        <v>262000</v>
      </c>
      <c r="E61" s="25"/>
      <c r="F61" s="29">
        <v>330702</v>
      </c>
      <c r="G61" s="29">
        <v>14412</v>
      </c>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5"/>
      <c r="FE61" s="5"/>
    </row>
    <row r="62" spans="1:161" ht="12.75">
      <c r="A62" s="23" t="s">
        <v>114</v>
      </c>
      <c r="B62" s="24" t="s">
        <v>115</v>
      </c>
      <c r="C62" s="25">
        <f>C63</f>
        <v>0</v>
      </c>
      <c r="D62" s="25">
        <f>D63</f>
        <v>0</v>
      </c>
      <c r="E62" s="25">
        <f>E63</f>
        <v>0</v>
      </c>
      <c r="F62" s="25">
        <f>F63</f>
        <v>0</v>
      </c>
      <c r="G62" s="25">
        <f>G63</f>
        <v>0</v>
      </c>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5"/>
      <c r="FE62" s="5"/>
    </row>
    <row r="63" spans="1:161" ht="12.75">
      <c r="A63" s="27" t="s">
        <v>116</v>
      </c>
      <c r="B63" s="41" t="s">
        <v>117</v>
      </c>
      <c r="C63" s="29"/>
      <c r="D63" s="25">
        <v>0</v>
      </c>
      <c r="E63" s="25"/>
      <c r="F63" s="29">
        <v>0</v>
      </c>
      <c r="G63" s="29">
        <v>0</v>
      </c>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5"/>
      <c r="FE63" s="5"/>
    </row>
    <row r="64" spans="1:161" ht="12.75">
      <c r="A64" s="23" t="s">
        <v>118</v>
      </c>
      <c r="B64" s="24" t="s">
        <v>119</v>
      </c>
      <c r="C64" s="25">
        <f>+C65</f>
        <v>0</v>
      </c>
      <c r="D64" s="25">
        <f>+D65</f>
        <v>41433880</v>
      </c>
      <c r="E64" s="25">
        <f>+E65</f>
        <v>0</v>
      </c>
      <c r="F64" s="25">
        <f>+F65</f>
        <v>692975</v>
      </c>
      <c r="G64" s="25">
        <f>+G65</f>
        <v>-124</v>
      </c>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5"/>
      <c r="FE64" s="5"/>
    </row>
    <row r="65" spans="1:161" ht="25.5">
      <c r="A65" s="23" t="s">
        <v>120</v>
      </c>
      <c r="B65" s="24" t="s">
        <v>121</v>
      </c>
      <c r="C65" s="25">
        <f>+C66+C79</f>
        <v>0</v>
      </c>
      <c r="D65" s="25">
        <f>+D66+D79</f>
        <v>41433880</v>
      </c>
      <c r="E65" s="25">
        <f>+E66+E79</f>
        <v>0</v>
      </c>
      <c r="F65" s="25">
        <f>+F66+F79</f>
        <v>692975</v>
      </c>
      <c r="G65" s="25">
        <f>+G66+G79</f>
        <v>-124</v>
      </c>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5"/>
      <c r="FE65" s="5"/>
    </row>
    <row r="66" spans="1:161" ht="12.75">
      <c r="A66" s="23" t="s">
        <v>122</v>
      </c>
      <c r="B66" s="24" t="s">
        <v>123</v>
      </c>
      <c r="C66" s="25">
        <f>C67+C68+C69+C70+C72+C73+C74+C75+C71+C76+C77+C78</f>
        <v>0</v>
      </c>
      <c r="D66" s="25">
        <f>D67+D68+D69+D70+D72+D73+D74+D75+D71+D76+D77+D78</f>
        <v>39133250</v>
      </c>
      <c r="E66" s="25">
        <f>E67+E68+E69+E70+E72+E73+E74+E75+E71+E76+E77+E78</f>
        <v>0</v>
      </c>
      <c r="F66" s="25">
        <f>F67+F68+F69+F70+F72+F73+F74+F75+F71+F76+F77+F78</f>
        <v>621824</v>
      </c>
      <c r="G66" s="25">
        <f>G67+G68+G69+G70+G72+G73+G74+G75+G71+G76+G77+G78</f>
        <v>0</v>
      </c>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5"/>
      <c r="FE66" s="5"/>
    </row>
    <row r="67" spans="1:161" ht="25.5">
      <c r="A67" s="27" t="s">
        <v>124</v>
      </c>
      <c r="B67" s="41" t="s">
        <v>125</v>
      </c>
      <c r="C67" s="29"/>
      <c r="D67" s="25">
        <v>0</v>
      </c>
      <c r="E67" s="25"/>
      <c r="F67" s="29">
        <v>0</v>
      </c>
      <c r="G67" s="29">
        <v>0</v>
      </c>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5"/>
      <c r="FE67" s="5"/>
    </row>
    <row r="68" spans="1:161" ht="25.5">
      <c r="A68" s="27" t="s">
        <v>126</v>
      </c>
      <c r="B68" s="41" t="s">
        <v>127</v>
      </c>
      <c r="C68" s="29"/>
      <c r="D68" s="25">
        <v>2000</v>
      </c>
      <c r="E68" s="25"/>
      <c r="F68" s="29">
        <v>50852</v>
      </c>
      <c r="G68" s="29">
        <v>0</v>
      </c>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5"/>
      <c r="FE68" s="5"/>
    </row>
    <row r="69" spans="1:161" ht="25.5">
      <c r="A69" s="42" t="s">
        <v>128</v>
      </c>
      <c r="B69" s="41" t="s">
        <v>129</v>
      </c>
      <c r="C69" s="29"/>
      <c r="D69" s="25">
        <v>33085560</v>
      </c>
      <c r="E69" s="25"/>
      <c r="F69" s="29">
        <v>0</v>
      </c>
      <c r="G69" s="29">
        <v>0</v>
      </c>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5"/>
      <c r="FE69" s="5"/>
    </row>
    <row r="70" spans="1:161" ht="25.5">
      <c r="A70" s="27" t="s">
        <v>130</v>
      </c>
      <c r="B70" s="43" t="s">
        <v>131</v>
      </c>
      <c r="C70" s="29"/>
      <c r="D70" s="25">
        <v>565970</v>
      </c>
      <c r="E70" s="25"/>
      <c r="F70" s="29">
        <v>570972</v>
      </c>
      <c r="G70" s="29">
        <v>0</v>
      </c>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5"/>
      <c r="FE70" s="5"/>
    </row>
    <row r="71" spans="1:161" ht="12.75">
      <c r="A71" s="27" t="s">
        <v>132</v>
      </c>
      <c r="B71" s="43" t="s">
        <v>133</v>
      </c>
      <c r="C71" s="29"/>
      <c r="D71" s="25">
        <v>0</v>
      </c>
      <c r="E71" s="25"/>
      <c r="F71" s="29">
        <v>0</v>
      </c>
      <c r="G71" s="29">
        <v>0</v>
      </c>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5"/>
      <c r="FE71" s="5"/>
    </row>
    <row r="72" spans="1:161" ht="25.5">
      <c r="A72" s="27" t="s">
        <v>134</v>
      </c>
      <c r="B72" s="43" t="s">
        <v>135</v>
      </c>
      <c r="C72" s="29"/>
      <c r="D72" s="25">
        <v>0</v>
      </c>
      <c r="E72" s="25"/>
      <c r="F72" s="29">
        <v>0</v>
      </c>
      <c r="G72" s="29">
        <v>0</v>
      </c>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5"/>
      <c r="FE72" s="5"/>
    </row>
    <row r="73" spans="1:161" ht="25.5">
      <c r="A73" s="27" t="s">
        <v>136</v>
      </c>
      <c r="B73" s="43" t="s">
        <v>137</v>
      </c>
      <c r="C73" s="29"/>
      <c r="D73" s="25">
        <v>0</v>
      </c>
      <c r="E73" s="25"/>
      <c r="F73" s="29">
        <v>0</v>
      </c>
      <c r="G73" s="29">
        <v>0</v>
      </c>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5"/>
      <c r="FE73" s="5"/>
    </row>
    <row r="74" spans="1:161" ht="25.5">
      <c r="A74" s="27" t="s">
        <v>138</v>
      </c>
      <c r="B74" s="43" t="s">
        <v>139</v>
      </c>
      <c r="C74" s="29"/>
      <c r="D74" s="25">
        <v>0</v>
      </c>
      <c r="E74" s="25"/>
      <c r="F74" s="29">
        <v>0</v>
      </c>
      <c r="G74" s="29">
        <v>0</v>
      </c>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5"/>
      <c r="FE74" s="5"/>
    </row>
    <row r="75" spans="1:161" ht="51">
      <c r="A75" s="27" t="s">
        <v>140</v>
      </c>
      <c r="B75" s="43" t="s">
        <v>141</v>
      </c>
      <c r="C75" s="29"/>
      <c r="D75" s="25">
        <v>0</v>
      </c>
      <c r="E75" s="25"/>
      <c r="F75" s="29">
        <v>0</v>
      </c>
      <c r="G75" s="29">
        <v>0</v>
      </c>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5"/>
      <c r="FE75" s="5"/>
    </row>
    <row r="76" spans="1:161" ht="25.5">
      <c r="A76" s="27" t="s">
        <v>142</v>
      </c>
      <c r="B76" s="43" t="s">
        <v>143</v>
      </c>
      <c r="C76" s="29"/>
      <c r="D76" s="25">
        <v>5479720</v>
      </c>
      <c r="E76" s="25"/>
      <c r="F76" s="29">
        <v>0</v>
      </c>
      <c r="G76" s="29">
        <v>0</v>
      </c>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5"/>
      <c r="FE76" s="5"/>
    </row>
    <row r="77" spans="1:161" ht="25.5">
      <c r="A77" s="27" t="s">
        <v>144</v>
      </c>
      <c r="B77" s="43" t="s">
        <v>145</v>
      </c>
      <c r="C77" s="29"/>
      <c r="D77" s="25">
        <v>0</v>
      </c>
      <c r="E77" s="25"/>
      <c r="F77" s="29">
        <v>0</v>
      </c>
      <c r="G77" s="29">
        <v>0</v>
      </c>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5"/>
      <c r="FE77" s="5"/>
    </row>
    <row r="78" spans="1:161" ht="51">
      <c r="A78" s="27"/>
      <c r="B78" s="43" t="s">
        <v>146</v>
      </c>
      <c r="C78" s="29"/>
      <c r="D78" s="25">
        <v>0</v>
      </c>
      <c r="E78" s="25"/>
      <c r="F78" s="29">
        <v>0</v>
      </c>
      <c r="G78" s="29">
        <v>0</v>
      </c>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5"/>
      <c r="FE78" s="5"/>
    </row>
    <row r="79" spans="1:161" ht="12.75">
      <c r="A79" s="23" t="s">
        <v>147</v>
      </c>
      <c r="B79" s="24" t="s">
        <v>148</v>
      </c>
      <c r="C79" s="25">
        <f>+C80+C81+C82+C83+C84+C85+C86+C87</f>
        <v>0</v>
      </c>
      <c r="D79" s="25">
        <f>+D80+D81+D82+D83+D84+D85+D86+D87</f>
        <v>2300630</v>
      </c>
      <c r="E79" s="25">
        <f>+E80+E81+E82+E83+E84+E85+E86+E87</f>
        <v>0</v>
      </c>
      <c r="F79" s="25">
        <f>+F80+F81+F82+F83+F84+F85+F86+F87</f>
        <v>71151</v>
      </c>
      <c r="G79" s="25">
        <f>+G80+G81+G82+G83+G84+G85+G86+G87</f>
        <v>-124</v>
      </c>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5"/>
      <c r="FE79" s="5"/>
    </row>
    <row r="80" spans="1:161" ht="25.5">
      <c r="A80" s="44" t="s">
        <v>149</v>
      </c>
      <c r="B80" s="28" t="s">
        <v>150</v>
      </c>
      <c r="C80" s="29"/>
      <c r="D80" s="25">
        <v>0</v>
      </c>
      <c r="E80" s="25"/>
      <c r="F80" s="29">
        <v>0</v>
      </c>
      <c r="G80" s="29">
        <v>0</v>
      </c>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5"/>
      <c r="FE80" s="5"/>
    </row>
    <row r="81" spans="1:161" s="6" customFormat="1" ht="25.5">
      <c r="A81" s="44" t="s">
        <v>151</v>
      </c>
      <c r="B81" s="45" t="s">
        <v>131</v>
      </c>
      <c r="C81" s="29"/>
      <c r="D81" s="25">
        <v>0</v>
      </c>
      <c r="E81" s="25"/>
      <c r="F81" s="29">
        <v>0</v>
      </c>
      <c r="G81" s="29">
        <v>0</v>
      </c>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5"/>
      <c r="FE81" s="5"/>
    </row>
    <row r="82" spans="1:161" ht="38.25">
      <c r="A82" s="27" t="s">
        <v>152</v>
      </c>
      <c r="B82" s="28" t="s">
        <v>153</v>
      </c>
      <c r="C82" s="29"/>
      <c r="D82" s="25">
        <v>0</v>
      </c>
      <c r="E82" s="25"/>
      <c r="F82" s="29">
        <v>137</v>
      </c>
      <c r="G82" s="29">
        <v>0</v>
      </c>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5"/>
      <c r="FE82" s="5"/>
    </row>
    <row r="83" spans="1:161" ht="38.25">
      <c r="A83" s="27" t="s">
        <v>154</v>
      </c>
      <c r="B83" s="28" t="s">
        <v>155</v>
      </c>
      <c r="C83" s="29"/>
      <c r="D83" s="25">
        <v>1000</v>
      </c>
      <c r="E83" s="25"/>
      <c r="F83" s="29">
        <v>-87</v>
      </c>
      <c r="G83" s="29">
        <v>-124</v>
      </c>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5"/>
      <c r="FE83" s="5"/>
    </row>
    <row r="84" spans="1:161" ht="25.5">
      <c r="A84" s="27" t="s">
        <v>156</v>
      </c>
      <c r="B84" s="28" t="s">
        <v>135</v>
      </c>
      <c r="C84" s="29"/>
      <c r="D84" s="25">
        <v>0</v>
      </c>
      <c r="E84" s="25"/>
      <c r="F84" s="29">
        <v>70121</v>
      </c>
      <c r="G84" s="29">
        <v>0</v>
      </c>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5"/>
      <c r="FE84" s="5"/>
    </row>
    <row r="85" spans="1:88" ht="25.5">
      <c r="A85" s="34" t="s">
        <v>157</v>
      </c>
      <c r="B85" s="46" t="s">
        <v>158</v>
      </c>
      <c r="C85" s="29"/>
      <c r="D85" s="25">
        <v>2299630</v>
      </c>
      <c r="E85" s="25"/>
      <c r="F85" s="29">
        <v>0</v>
      </c>
      <c r="G85" s="29"/>
      <c r="AP85" s="5"/>
      <c r="BP85" s="5"/>
      <c r="BQ85" s="5"/>
      <c r="BR85" s="5"/>
      <c r="CJ85" s="5"/>
    </row>
    <row r="86" spans="1:172" s="17" customFormat="1" ht="63.75">
      <c r="A86" s="47" t="s">
        <v>159</v>
      </c>
      <c r="B86" s="48" t="s">
        <v>160</v>
      </c>
      <c r="C86" s="29"/>
      <c r="D86" s="25">
        <v>0</v>
      </c>
      <c r="E86" s="25"/>
      <c r="F86" s="29">
        <v>980</v>
      </c>
      <c r="G86" s="29">
        <v>0</v>
      </c>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49"/>
      <c r="BQ86" s="49"/>
      <c r="BR86" s="49"/>
      <c r="BS86" s="11"/>
      <c r="BT86" s="11"/>
      <c r="BU86" s="11"/>
      <c r="BV86" s="11"/>
      <c r="BW86" s="11"/>
      <c r="BX86" s="11"/>
      <c r="BY86" s="11"/>
      <c r="BZ86" s="11"/>
      <c r="CA86" s="11"/>
      <c r="CB86" s="11"/>
      <c r="CC86" s="11"/>
      <c r="CD86" s="11"/>
      <c r="CE86" s="11"/>
      <c r="CF86" s="11"/>
      <c r="CG86" s="11"/>
      <c r="CH86" s="11"/>
      <c r="CI86" s="11"/>
      <c r="CJ86" s="49"/>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row>
    <row r="87" spans="1:172" s="17" customFormat="1" ht="25.5">
      <c r="A87" s="47" t="s">
        <v>161</v>
      </c>
      <c r="B87" s="50" t="s">
        <v>162</v>
      </c>
      <c r="C87" s="29"/>
      <c r="D87" s="25">
        <v>0</v>
      </c>
      <c r="E87" s="25"/>
      <c r="F87" s="29">
        <v>0</v>
      </c>
      <c r="G87" s="29">
        <v>0</v>
      </c>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49"/>
      <c r="BQ87" s="49"/>
      <c r="BR87" s="49"/>
      <c r="BS87" s="11"/>
      <c r="BT87" s="11"/>
      <c r="BU87" s="11"/>
      <c r="BV87" s="11"/>
      <c r="BW87" s="11"/>
      <c r="BX87" s="11"/>
      <c r="BY87" s="11"/>
      <c r="BZ87" s="11"/>
      <c r="CA87" s="11"/>
      <c r="CB87" s="11"/>
      <c r="CC87" s="11"/>
      <c r="CD87" s="11"/>
      <c r="CE87" s="11"/>
      <c r="CF87" s="11"/>
      <c r="CG87" s="11"/>
      <c r="CH87" s="11"/>
      <c r="CI87" s="11"/>
      <c r="CJ87" s="49"/>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row>
    <row r="88" spans="1:88" ht="25.5">
      <c r="A88" s="51" t="s">
        <v>163</v>
      </c>
      <c r="B88" s="51" t="s">
        <v>164</v>
      </c>
      <c r="C88" s="52">
        <f>C89</f>
        <v>0</v>
      </c>
      <c r="D88" s="52">
        <f aca="true" t="shared" si="0" ref="D88:G90">D89</f>
        <v>0</v>
      </c>
      <c r="E88" s="52">
        <f t="shared" si="0"/>
        <v>0</v>
      </c>
      <c r="F88" s="52">
        <f t="shared" si="0"/>
        <v>0</v>
      </c>
      <c r="G88" s="52">
        <f t="shared" si="0"/>
        <v>0</v>
      </c>
      <c r="CJ88" s="5"/>
    </row>
    <row r="89" spans="1:88" ht="38.25">
      <c r="A89" s="51" t="s">
        <v>165</v>
      </c>
      <c r="B89" s="51" t="s">
        <v>166</v>
      </c>
      <c r="C89" s="52">
        <f>C90</f>
        <v>0</v>
      </c>
      <c r="D89" s="52">
        <f t="shared" si="0"/>
        <v>0</v>
      </c>
      <c r="E89" s="52">
        <f t="shared" si="0"/>
        <v>0</v>
      </c>
      <c r="F89" s="52">
        <f t="shared" si="0"/>
        <v>0</v>
      </c>
      <c r="G89" s="52">
        <f t="shared" si="0"/>
        <v>0</v>
      </c>
      <c r="CJ89" s="5"/>
    </row>
    <row r="90" spans="1:88" ht="12.75">
      <c r="A90" s="50"/>
      <c r="B90" s="50" t="s">
        <v>167</v>
      </c>
      <c r="C90" s="52">
        <f>C91</f>
        <v>0</v>
      </c>
      <c r="D90" s="52">
        <f t="shared" si="0"/>
        <v>0</v>
      </c>
      <c r="E90" s="52">
        <f t="shared" si="0"/>
        <v>0</v>
      </c>
      <c r="F90" s="52">
        <f t="shared" si="0"/>
        <v>0</v>
      </c>
      <c r="G90" s="52">
        <f t="shared" si="0"/>
        <v>0</v>
      </c>
      <c r="CJ90" s="5"/>
    </row>
    <row r="91" spans="1:88" ht="12.75">
      <c r="A91" s="50" t="s">
        <v>168</v>
      </c>
      <c r="B91" s="50" t="s">
        <v>169</v>
      </c>
      <c r="C91" s="53"/>
      <c r="D91" s="54">
        <v>0</v>
      </c>
      <c r="E91" s="54"/>
      <c r="F91" s="54">
        <v>0</v>
      </c>
      <c r="G91" s="54">
        <v>0</v>
      </c>
      <c r="CJ91" s="5"/>
    </row>
    <row r="92" spans="1:88" ht="12.75">
      <c r="A92" s="51" t="s">
        <v>170</v>
      </c>
      <c r="B92" s="51" t="s">
        <v>171</v>
      </c>
      <c r="C92" s="52">
        <f>C93</f>
        <v>0</v>
      </c>
      <c r="D92" s="52">
        <f>D93</f>
        <v>0</v>
      </c>
      <c r="E92" s="52">
        <f>E93</f>
        <v>0</v>
      </c>
      <c r="F92" s="52">
        <f>F93</f>
        <v>4911033</v>
      </c>
      <c r="G92" s="52">
        <f>G93</f>
        <v>1315829</v>
      </c>
      <c r="CJ92" s="5"/>
    </row>
    <row r="93" spans="1:88" ht="25.5">
      <c r="A93" s="50" t="s">
        <v>172</v>
      </c>
      <c r="B93" s="50" t="s">
        <v>173</v>
      </c>
      <c r="C93" s="53"/>
      <c r="D93" s="54">
        <v>0</v>
      </c>
      <c r="E93" s="54"/>
      <c r="F93" s="54">
        <v>4911033</v>
      </c>
      <c r="G93" s="54">
        <v>1315829</v>
      </c>
      <c r="CJ93" s="5"/>
    </row>
    <row r="94" ht="12.75">
      <c r="CJ94" s="5"/>
    </row>
    <row r="95" ht="12.75">
      <c r="CJ95" s="5"/>
    </row>
    <row r="96" spans="2:88" ht="15">
      <c r="B96" s="127" t="s">
        <v>427</v>
      </c>
      <c r="C96" s="59"/>
      <c r="D96" s="59"/>
      <c r="E96" s="127" t="s">
        <v>429</v>
      </c>
      <c r="F96" s="127" t="s">
        <v>429</v>
      </c>
      <c r="G96" s="59"/>
      <c r="CJ96" s="5"/>
    </row>
    <row r="97" spans="2:88" ht="15">
      <c r="B97" s="127" t="s">
        <v>428</v>
      </c>
      <c r="C97" s="59"/>
      <c r="D97" s="59"/>
      <c r="E97" s="127" t="s">
        <v>430</v>
      </c>
      <c r="F97" s="127" t="s">
        <v>430</v>
      </c>
      <c r="G97" s="59"/>
      <c r="CJ97" s="5"/>
    </row>
    <row r="98" ht="12.75">
      <c r="CJ98" s="5"/>
    </row>
    <row r="99" ht="12.75">
      <c r="CJ99" s="5"/>
    </row>
    <row r="100" ht="12.75">
      <c r="CJ100" s="5"/>
    </row>
    <row r="101" ht="12.75">
      <c r="CJ101" s="5"/>
    </row>
    <row r="102" ht="12.75">
      <c r="CJ102" s="5"/>
    </row>
    <row r="103" ht="12.75">
      <c r="CJ103" s="5"/>
    </row>
  </sheetData>
  <sheetProtection/>
  <protectedRanges>
    <protectedRange sqref="C85:C86 C69:C81 C61 F85:G87 C29:C50 C54:C55 F69:G78 F80:G81 C17:C26 F61:G61 F29:G50 F54:G54 F17:G22 F24:G26 D23:G23 D55:G55 C57:G57 C64:G65 D79:G79" name="Zonă1"/>
  </protectedRanges>
  <mergeCells count="31">
    <mergeCell ref="EY4:FC4"/>
    <mergeCell ref="DP4:DT4"/>
    <mergeCell ref="DU4:DY4"/>
    <mergeCell ref="DZ4:ED4"/>
    <mergeCell ref="EE4:EI4"/>
    <mergeCell ref="ET4:EX4"/>
    <mergeCell ref="EO4:ES4"/>
    <mergeCell ref="CV4:CZ4"/>
    <mergeCell ref="DA4:DE4"/>
    <mergeCell ref="DF4:DJ4"/>
    <mergeCell ref="AN4:AR4"/>
    <mergeCell ref="EJ4:EN4"/>
    <mergeCell ref="AX4:BB4"/>
    <mergeCell ref="DK4:DO4"/>
    <mergeCell ref="BH4:BL4"/>
    <mergeCell ref="BR4:BV4"/>
    <mergeCell ref="BW4:CA4"/>
    <mergeCell ref="CB4:CF4"/>
    <mergeCell ref="CG4:CK4"/>
    <mergeCell ref="AS4:AW4"/>
    <mergeCell ref="CL4:CP4"/>
    <mergeCell ref="CQ4:CU4"/>
    <mergeCell ref="BC4:BG4"/>
    <mergeCell ref="AI4:AM4"/>
    <mergeCell ref="BM4:BQ4"/>
    <mergeCell ref="H4:I4"/>
    <mergeCell ref="J4:N4"/>
    <mergeCell ref="O4:S4"/>
    <mergeCell ref="T4:X4"/>
    <mergeCell ref="Y4:AC4"/>
    <mergeCell ref="AD4:AH4"/>
  </mergeCells>
  <printOptions/>
  <pageMargins left="0.25" right="0.25" top="1" bottom="0.43" header="0.5" footer="0.28"/>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tabColor rgb="FFCC00CC"/>
  </sheetPr>
  <dimension ref="A1:IK198"/>
  <sheetViews>
    <sheetView zoomScale="90" zoomScaleNormal="90" zoomScalePageLayoutView="0" workbookViewId="0" topLeftCell="A1">
      <pane xSplit="3" ySplit="6" topLeftCell="D187" activePane="bottomRight" state="frozen"/>
      <selection pane="topLeft" activeCell="G25" sqref="G25:H193"/>
      <selection pane="topRight" activeCell="G25" sqref="G25:H193"/>
      <selection pane="bottomLeft" activeCell="G25" sqref="G25:H193"/>
      <selection pane="bottomRight" activeCell="E197" sqref="E197:E198"/>
    </sheetView>
  </sheetViews>
  <sheetFormatPr defaultColWidth="9.140625" defaultRowHeight="12.75"/>
  <cols>
    <col min="1" max="1" width="13.421875" style="56" bestFit="1" customWidth="1"/>
    <col min="2" max="2" width="65.57421875" style="59" customWidth="1"/>
    <col min="3" max="3" width="5.00390625" style="59" customWidth="1"/>
    <col min="4" max="4" width="14.28125" style="59" customWidth="1"/>
    <col min="5" max="5" width="14.57421875" style="59" customWidth="1"/>
    <col min="6" max="6" width="15.7109375" style="59" hidden="1" customWidth="1"/>
    <col min="7" max="8" width="13.421875" style="59" customWidth="1"/>
    <col min="9" max="16384" width="9.140625" style="60" customWidth="1"/>
  </cols>
  <sheetData>
    <row r="1" spans="2:3" ht="17.25">
      <c r="B1" s="57" t="s">
        <v>423</v>
      </c>
      <c r="C1" s="58"/>
    </row>
    <row r="2" spans="2:3" ht="15">
      <c r="B2" s="58"/>
      <c r="C2" s="58"/>
    </row>
    <row r="3" spans="2:4" ht="15">
      <c r="B3" s="58"/>
      <c r="C3" s="58"/>
      <c r="D3" s="61"/>
    </row>
    <row r="4" spans="4:8" ht="15">
      <c r="D4" s="62"/>
      <c r="E4" s="62"/>
      <c r="F4" s="63"/>
      <c r="G4" s="64"/>
      <c r="H4" s="122" t="s">
        <v>424</v>
      </c>
    </row>
    <row r="5" spans="1:8" s="68" customFormat="1" ht="105">
      <c r="A5" s="65" t="s">
        <v>0</v>
      </c>
      <c r="B5" s="66" t="s">
        <v>1</v>
      </c>
      <c r="C5" s="66"/>
      <c r="D5" s="66" t="s">
        <v>174</v>
      </c>
      <c r="E5" s="67" t="s">
        <v>175</v>
      </c>
      <c r="F5" s="67" t="s">
        <v>176</v>
      </c>
      <c r="G5" s="66" t="s">
        <v>177</v>
      </c>
      <c r="H5" s="66" t="s">
        <v>178</v>
      </c>
    </row>
    <row r="6" spans="1:8" ht="15">
      <c r="A6" s="69"/>
      <c r="B6" s="70" t="s">
        <v>179</v>
      </c>
      <c r="C6" s="70"/>
      <c r="D6" s="71">
        <v>1</v>
      </c>
      <c r="E6" s="71">
        <v>2</v>
      </c>
      <c r="F6" s="71">
        <v>3</v>
      </c>
      <c r="G6" s="71">
        <v>4</v>
      </c>
      <c r="H6" s="71" t="s">
        <v>180</v>
      </c>
    </row>
    <row r="7" spans="1:9" s="76" customFormat="1" ht="16.5" customHeight="1">
      <c r="A7" s="72" t="s">
        <v>181</v>
      </c>
      <c r="B7" s="73" t="s">
        <v>182</v>
      </c>
      <c r="C7" s="74">
        <f aca="true" t="shared" si="0" ref="C7:H7">+C8+C16</f>
        <v>0</v>
      </c>
      <c r="D7" s="74">
        <f t="shared" si="0"/>
        <v>758457100</v>
      </c>
      <c r="E7" s="74">
        <f t="shared" si="0"/>
        <v>728582260</v>
      </c>
      <c r="F7" s="74">
        <f t="shared" si="0"/>
        <v>0</v>
      </c>
      <c r="G7" s="74">
        <f t="shared" si="0"/>
        <v>727768858</v>
      </c>
      <c r="H7" s="74">
        <f t="shared" si="0"/>
        <v>56899763</v>
      </c>
      <c r="I7" s="75"/>
    </row>
    <row r="8" spans="1:9" s="76" customFormat="1" ht="15">
      <c r="A8" s="72" t="s">
        <v>183</v>
      </c>
      <c r="B8" s="77" t="s">
        <v>184</v>
      </c>
      <c r="C8" s="78">
        <f aca="true" t="shared" si="1" ref="C8:H8">+C9+C10+C13+C11+C12+C15+C167</f>
        <v>0</v>
      </c>
      <c r="D8" s="78">
        <f t="shared" si="1"/>
        <v>758457100</v>
      </c>
      <c r="E8" s="78">
        <f t="shared" si="1"/>
        <v>728582260</v>
      </c>
      <c r="F8" s="78">
        <f t="shared" si="1"/>
        <v>0</v>
      </c>
      <c r="G8" s="78">
        <f t="shared" si="1"/>
        <v>727768858</v>
      </c>
      <c r="H8" s="78">
        <f t="shared" si="1"/>
        <v>56899763</v>
      </c>
      <c r="I8" s="75"/>
    </row>
    <row r="9" spans="1:9" s="76" customFormat="1" ht="15">
      <c r="A9" s="72" t="s">
        <v>185</v>
      </c>
      <c r="B9" s="77" t="s">
        <v>186</v>
      </c>
      <c r="C9" s="78">
        <f aca="true" t="shared" si="2" ref="C9:H9">+C23</f>
        <v>0</v>
      </c>
      <c r="D9" s="78">
        <f t="shared" si="2"/>
        <v>6120010</v>
      </c>
      <c r="E9" s="78">
        <f t="shared" si="2"/>
        <v>6120010</v>
      </c>
      <c r="F9" s="78">
        <f t="shared" si="2"/>
        <v>0</v>
      </c>
      <c r="G9" s="78">
        <f t="shared" si="2"/>
        <v>6118158</v>
      </c>
      <c r="H9" s="78">
        <f t="shared" si="2"/>
        <v>615959</v>
      </c>
      <c r="I9" s="75"/>
    </row>
    <row r="10" spans="1:9" s="76" customFormat="1" ht="16.5" customHeight="1">
      <c r="A10" s="72" t="s">
        <v>187</v>
      </c>
      <c r="B10" s="77" t="s">
        <v>188</v>
      </c>
      <c r="C10" s="78">
        <f aca="true" t="shared" si="3" ref="C10:H10">+C43</f>
        <v>0</v>
      </c>
      <c r="D10" s="78">
        <f t="shared" si="3"/>
        <v>527876210</v>
      </c>
      <c r="E10" s="78">
        <f t="shared" si="3"/>
        <v>498001370</v>
      </c>
      <c r="F10" s="78">
        <f t="shared" si="3"/>
        <v>0</v>
      </c>
      <c r="G10" s="78">
        <f t="shared" si="3"/>
        <v>497956713</v>
      </c>
      <c r="H10" s="78">
        <f t="shared" si="3"/>
        <v>37106319</v>
      </c>
      <c r="I10" s="75"/>
    </row>
    <row r="11" spans="1:9" s="76" customFormat="1" ht="15">
      <c r="A11" s="72" t="s">
        <v>189</v>
      </c>
      <c r="B11" s="77" t="s">
        <v>190</v>
      </c>
      <c r="C11" s="78">
        <f aca="true" t="shared" si="4" ref="C11:H11">+C70</f>
        <v>0</v>
      </c>
      <c r="D11" s="78">
        <f t="shared" si="4"/>
        <v>0</v>
      </c>
      <c r="E11" s="78">
        <f t="shared" si="4"/>
        <v>0</v>
      </c>
      <c r="F11" s="78">
        <f t="shared" si="4"/>
        <v>0</v>
      </c>
      <c r="G11" s="78">
        <f t="shared" si="4"/>
        <v>0</v>
      </c>
      <c r="H11" s="78">
        <f t="shared" si="4"/>
        <v>0</v>
      </c>
      <c r="I11" s="75"/>
    </row>
    <row r="12" spans="1:9" s="76" customFormat="1" ht="30">
      <c r="A12" s="72"/>
      <c r="B12" s="77" t="s">
        <v>191</v>
      </c>
      <c r="C12" s="78">
        <f aca="true" t="shared" si="5" ref="C12:H12">C168</f>
        <v>0</v>
      </c>
      <c r="D12" s="78">
        <f t="shared" si="5"/>
        <v>185528290</v>
      </c>
      <c r="E12" s="78">
        <f t="shared" si="5"/>
        <v>185528290</v>
      </c>
      <c r="F12" s="78">
        <f t="shared" si="5"/>
        <v>0</v>
      </c>
      <c r="G12" s="78">
        <f t="shared" si="5"/>
        <v>185527850</v>
      </c>
      <c r="H12" s="78">
        <f t="shared" si="5"/>
        <v>17055780</v>
      </c>
      <c r="I12" s="75"/>
    </row>
    <row r="13" spans="1:9" s="76" customFormat="1" ht="16.5" customHeight="1">
      <c r="A13" s="72" t="s">
        <v>192</v>
      </c>
      <c r="B13" s="77" t="s">
        <v>193</v>
      </c>
      <c r="C13" s="78">
        <f aca="true" t="shared" si="6" ref="C13:H13">C173</f>
        <v>0</v>
      </c>
      <c r="D13" s="78">
        <f t="shared" si="6"/>
        <v>38868990</v>
      </c>
      <c r="E13" s="78">
        <f t="shared" si="6"/>
        <v>38868990</v>
      </c>
      <c r="F13" s="78">
        <f t="shared" si="6"/>
        <v>0</v>
      </c>
      <c r="G13" s="78">
        <f t="shared" si="6"/>
        <v>38849995</v>
      </c>
      <c r="H13" s="78">
        <f t="shared" si="6"/>
        <v>2161475</v>
      </c>
      <c r="I13" s="75"/>
    </row>
    <row r="14" spans="1:9" s="76" customFormat="1" ht="30">
      <c r="A14" s="72" t="s">
        <v>194</v>
      </c>
      <c r="B14" s="77" t="s">
        <v>195</v>
      </c>
      <c r="C14" s="78">
        <f aca="true" t="shared" si="7" ref="C14:H14">C180</f>
        <v>0</v>
      </c>
      <c r="D14" s="78">
        <f t="shared" si="7"/>
        <v>0</v>
      </c>
      <c r="E14" s="78">
        <f t="shared" si="7"/>
        <v>0</v>
      </c>
      <c r="F14" s="78">
        <f t="shared" si="7"/>
        <v>0</v>
      </c>
      <c r="G14" s="78">
        <f t="shared" si="7"/>
        <v>0</v>
      </c>
      <c r="H14" s="78">
        <f t="shared" si="7"/>
        <v>0</v>
      </c>
      <c r="I14" s="75"/>
    </row>
    <row r="15" spans="1:9" s="76" customFormat="1" ht="16.5" customHeight="1">
      <c r="A15" s="72" t="s">
        <v>196</v>
      </c>
      <c r="B15" s="77" t="s">
        <v>196</v>
      </c>
      <c r="C15" s="78">
        <f aca="true" t="shared" si="8" ref="C15:H15">C73</f>
        <v>0</v>
      </c>
      <c r="D15" s="78">
        <f t="shared" si="8"/>
        <v>63600</v>
      </c>
      <c r="E15" s="78">
        <f t="shared" si="8"/>
        <v>63600</v>
      </c>
      <c r="F15" s="78">
        <f t="shared" si="8"/>
        <v>0</v>
      </c>
      <c r="G15" s="78">
        <f t="shared" si="8"/>
        <v>58000</v>
      </c>
      <c r="H15" s="78">
        <f t="shared" si="8"/>
        <v>5700</v>
      </c>
      <c r="I15" s="75"/>
    </row>
    <row r="16" spans="1:9" s="76" customFormat="1" ht="16.5" customHeight="1">
      <c r="A16" s="72" t="s">
        <v>197</v>
      </c>
      <c r="B16" s="77" t="s">
        <v>198</v>
      </c>
      <c r="C16" s="78">
        <f aca="true" t="shared" si="9" ref="C16:H17">C77</f>
        <v>0</v>
      </c>
      <c r="D16" s="78">
        <f t="shared" si="9"/>
        <v>0</v>
      </c>
      <c r="E16" s="78">
        <f t="shared" si="9"/>
        <v>0</v>
      </c>
      <c r="F16" s="78">
        <f t="shared" si="9"/>
        <v>0</v>
      </c>
      <c r="G16" s="78">
        <f t="shared" si="9"/>
        <v>0</v>
      </c>
      <c r="H16" s="78">
        <f t="shared" si="9"/>
        <v>0</v>
      </c>
      <c r="I16" s="75"/>
    </row>
    <row r="17" spans="1:9" s="76" customFormat="1" ht="15">
      <c r="A17" s="72" t="s">
        <v>199</v>
      </c>
      <c r="B17" s="77" t="s">
        <v>200</v>
      </c>
      <c r="C17" s="78">
        <f t="shared" si="9"/>
        <v>0</v>
      </c>
      <c r="D17" s="78">
        <f t="shared" si="9"/>
        <v>0</v>
      </c>
      <c r="E17" s="78">
        <f t="shared" si="9"/>
        <v>0</v>
      </c>
      <c r="F17" s="78">
        <f t="shared" si="9"/>
        <v>0</v>
      </c>
      <c r="G17" s="78">
        <f t="shared" si="9"/>
        <v>0</v>
      </c>
      <c r="H17" s="78">
        <f t="shared" si="9"/>
        <v>0</v>
      </c>
      <c r="I17" s="75"/>
    </row>
    <row r="18" spans="1:9" s="76" customFormat="1" ht="30">
      <c r="A18" s="72"/>
      <c r="B18" s="77" t="s">
        <v>201</v>
      </c>
      <c r="C18" s="78">
        <f aca="true" t="shared" si="10" ref="C18:H18">C167+C179</f>
        <v>0</v>
      </c>
      <c r="D18" s="78">
        <f t="shared" si="10"/>
        <v>0</v>
      </c>
      <c r="E18" s="78">
        <f t="shared" si="10"/>
        <v>0</v>
      </c>
      <c r="F18" s="78">
        <f t="shared" si="10"/>
        <v>0</v>
      </c>
      <c r="G18" s="78">
        <f t="shared" si="10"/>
        <v>-760603</v>
      </c>
      <c r="H18" s="78">
        <f t="shared" si="10"/>
        <v>-46703</v>
      </c>
      <c r="I18" s="75"/>
    </row>
    <row r="19" spans="1:9" s="76" customFormat="1" ht="16.5" customHeight="1">
      <c r="A19" s="72" t="s">
        <v>202</v>
      </c>
      <c r="B19" s="77" t="s">
        <v>203</v>
      </c>
      <c r="C19" s="78">
        <f aca="true" t="shared" si="11" ref="C19:H19">+C20+C16</f>
        <v>0</v>
      </c>
      <c r="D19" s="78">
        <f t="shared" si="11"/>
        <v>758457100</v>
      </c>
      <c r="E19" s="78">
        <f t="shared" si="11"/>
        <v>728582260</v>
      </c>
      <c r="F19" s="78">
        <f t="shared" si="11"/>
        <v>0</v>
      </c>
      <c r="G19" s="78">
        <f t="shared" si="11"/>
        <v>727768858</v>
      </c>
      <c r="H19" s="78">
        <f t="shared" si="11"/>
        <v>56899763</v>
      </c>
      <c r="I19" s="75"/>
    </row>
    <row r="20" spans="1:9" s="76" customFormat="1" ht="15">
      <c r="A20" s="72" t="s">
        <v>204</v>
      </c>
      <c r="B20" s="77" t="s">
        <v>184</v>
      </c>
      <c r="C20" s="78">
        <f aca="true" t="shared" si="12" ref="C20:H20">C9+C10+C11+C12+C13+C15+C167</f>
        <v>0</v>
      </c>
      <c r="D20" s="78">
        <f t="shared" si="12"/>
        <v>758457100</v>
      </c>
      <c r="E20" s="78">
        <f t="shared" si="12"/>
        <v>728582260</v>
      </c>
      <c r="F20" s="78">
        <f t="shared" si="12"/>
        <v>0</v>
      </c>
      <c r="G20" s="78">
        <f t="shared" si="12"/>
        <v>727768858</v>
      </c>
      <c r="H20" s="78">
        <f t="shared" si="12"/>
        <v>56899763</v>
      </c>
      <c r="I20" s="75"/>
    </row>
    <row r="21" spans="1:9" s="76" customFormat="1" ht="16.5" customHeight="1">
      <c r="A21" s="79" t="s">
        <v>205</v>
      </c>
      <c r="B21" s="77" t="s">
        <v>206</v>
      </c>
      <c r="C21" s="78">
        <f aca="true" t="shared" si="13" ref="C21:H21">+C22+C76+C167</f>
        <v>0</v>
      </c>
      <c r="D21" s="78">
        <f t="shared" si="13"/>
        <v>719588110</v>
      </c>
      <c r="E21" s="78">
        <f t="shared" si="13"/>
        <v>689713270</v>
      </c>
      <c r="F21" s="78">
        <f t="shared" si="13"/>
        <v>0</v>
      </c>
      <c r="G21" s="78">
        <f t="shared" si="13"/>
        <v>688918863</v>
      </c>
      <c r="H21" s="78">
        <f t="shared" si="13"/>
        <v>54738288</v>
      </c>
      <c r="I21" s="75"/>
    </row>
    <row r="22" spans="1:9" s="76" customFormat="1" ht="16.5" customHeight="1">
      <c r="A22" s="72" t="s">
        <v>207</v>
      </c>
      <c r="B22" s="77" t="s">
        <v>184</v>
      </c>
      <c r="C22" s="78">
        <f aca="true" t="shared" si="14" ref="C22:H22">+C23+C43+C70+C168+C73</f>
        <v>0</v>
      </c>
      <c r="D22" s="78">
        <f t="shared" si="14"/>
        <v>719588110</v>
      </c>
      <c r="E22" s="78">
        <f t="shared" si="14"/>
        <v>689713270</v>
      </c>
      <c r="F22" s="78">
        <f t="shared" si="14"/>
        <v>0</v>
      </c>
      <c r="G22" s="78">
        <f t="shared" si="14"/>
        <v>689660721</v>
      </c>
      <c r="H22" s="78">
        <f t="shared" si="14"/>
        <v>54783758</v>
      </c>
      <c r="I22" s="75"/>
    </row>
    <row r="23" spans="1:9" s="76" customFormat="1" ht="15">
      <c r="A23" s="72" t="s">
        <v>208</v>
      </c>
      <c r="B23" s="77" t="s">
        <v>186</v>
      </c>
      <c r="C23" s="78">
        <f aca="true" t="shared" si="15" ref="C23:H23">+C24+C35+C33</f>
        <v>0</v>
      </c>
      <c r="D23" s="78">
        <f t="shared" si="15"/>
        <v>6120010</v>
      </c>
      <c r="E23" s="78">
        <f t="shared" si="15"/>
        <v>6120010</v>
      </c>
      <c r="F23" s="78">
        <f t="shared" si="15"/>
        <v>0</v>
      </c>
      <c r="G23" s="78">
        <f t="shared" si="15"/>
        <v>6118158</v>
      </c>
      <c r="H23" s="78">
        <f t="shared" si="15"/>
        <v>615959</v>
      </c>
      <c r="I23" s="75"/>
    </row>
    <row r="24" spans="1:245" s="76" customFormat="1" ht="16.5" customHeight="1">
      <c r="A24" s="72" t="s">
        <v>209</v>
      </c>
      <c r="B24" s="77" t="s">
        <v>210</v>
      </c>
      <c r="C24" s="78">
        <f aca="true" t="shared" si="16" ref="C24:H24">C25+C28+C29+C30+C31+C26+C27</f>
        <v>0</v>
      </c>
      <c r="D24" s="78">
        <f t="shared" si="16"/>
        <v>5790280</v>
      </c>
      <c r="E24" s="78">
        <f t="shared" si="16"/>
        <v>5790280</v>
      </c>
      <c r="F24" s="78">
        <f t="shared" si="16"/>
        <v>0</v>
      </c>
      <c r="G24" s="78">
        <f t="shared" si="16"/>
        <v>5788802</v>
      </c>
      <c r="H24" s="78">
        <f t="shared" si="16"/>
        <v>577712</v>
      </c>
      <c r="I24" s="75"/>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row>
    <row r="25" spans="1:245" s="76" customFormat="1" ht="16.5" customHeight="1">
      <c r="A25" s="80" t="s">
        <v>211</v>
      </c>
      <c r="B25" s="81" t="s">
        <v>212</v>
      </c>
      <c r="C25" s="82"/>
      <c r="D25" s="83">
        <v>5070250</v>
      </c>
      <c r="E25" s="83">
        <v>5070250</v>
      </c>
      <c r="F25" s="83"/>
      <c r="G25" s="84">
        <v>5070248</v>
      </c>
      <c r="H25" s="84">
        <v>410568</v>
      </c>
      <c r="I25" s="75"/>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row>
    <row r="26" spans="1:245" s="76" customFormat="1" ht="15">
      <c r="A26" s="80"/>
      <c r="B26" s="81" t="s">
        <v>213</v>
      </c>
      <c r="C26" s="82"/>
      <c r="D26" s="83">
        <v>563830</v>
      </c>
      <c r="E26" s="83">
        <v>563830</v>
      </c>
      <c r="F26" s="83"/>
      <c r="G26" s="84">
        <v>563712</v>
      </c>
      <c r="H26" s="84">
        <v>57086</v>
      </c>
      <c r="I26" s="75"/>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row>
    <row r="27" spans="1:245" s="76" customFormat="1" ht="15">
      <c r="A27" s="80"/>
      <c r="B27" s="81" t="s">
        <v>214</v>
      </c>
      <c r="C27" s="82"/>
      <c r="D27" s="83">
        <v>0</v>
      </c>
      <c r="E27" s="83">
        <v>0</v>
      </c>
      <c r="F27" s="83"/>
      <c r="G27" s="84">
        <v>0</v>
      </c>
      <c r="H27" s="84">
        <v>0</v>
      </c>
      <c r="I27" s="75"/>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row>
    <row r="28" spans="1:245" s="76" customFormat="1" ht="16.5" customHeight="1">
      <c r="A28" s="80" t="s">
        <v>215</v>
      </c>
      <c r="B28" s="85" t="s">
        <v>216</v>
      </c>
      <c r="C28" s="82"/>
      <c r="D28" s="83">
        <v>14100</v>
      </c>
      <c r="E28" s="83">
        <v>14100</v>
      </c>
      <c r="F28" s="83"/>
      <c r="G28" s="84">
        <v>13824</v>
      </c>
      <c r="H28" s="84">
        <v>1176</v>
      </c>
      <c r="I28" s="75"/>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row>
    <row r="29" spans="1:245" s="76" customFormat="1" ht="16.5" customHeight="1">
      <c r="A29" s="80" t="s">
        <v>217</v>
      </c>
      <c r="B29" s="85" t="s">
        <v>218</v>
      </c>
      <c r="C29" s="82"/>
      <c r="D29" s="83">
        <v>1370</v>
      </c>
      <c r="E29" s="83">
        <v>1370</v>
      </c>
      <c r="F29" s="83"/>
      <c r="G29" s="84">
        <v>1224</v>
      </c>
      <c r="H29" s="84">
        <v>17</v>
      </c>
      <c r="I29" s="75"/>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row>
    <row r="30" spans="1:9" ht="16.5" customHeight="1">
      <c r="A30" s="80"/>
      <c r="B30" s="85" t="s">
        <v>219</v>
      </c>
      <c r="C30" s="82"/>
      <c r="D30" s="83">
        <v>0</v>
      </c>
      <c r="E30" s="83">
        <v>0</v>
      </c>
      <c r="F30" s="83"/>
      <c r="G30" s="84">
        <v>0</v>
      </c>
      <c r="H30" s="84">
        <v>0</v>
      </c>
      <c r="I30" s="75"/>
    </row>
    <row r="31" spans="1:9" ht="16.5" customHeight="1">
      <c r="A31" s="80" t="s">
        <v>220</v>
      </c>
      <c r="B31" s="85" t="s">
        <v>221</v>
      </c>
      <c r="C31" s="82"/>
      <c r="D31" s="83">
        <v>140730</v>
      </c>
      <c r="E31" s="83">
        <v>140730</v>
      </c>
      <c r="F31" s="83"/>
      <c r="G31" s="84">
        <v>139794</v>
      </c>
      <c r="H31" s="84">
        <v>108865</v>
      </c>
      <c r="I31" s="75"/>
    </row>
    <row r="32" spans="1:9" ht="16.5" customHeight="1">
      <c r="A32" s="80"/>
      <c r="B32" s="85" t="s">
        <v>222</v>
      </c>
      <c r="C32" s="82"/>
      <c r="D32" s="83">
        <v>101350</v>
      </c>
      <c r="E32" s="83">
        <v>101350</v>
      </c>
      <c r="F32" s="83"/>
      <c r="G32" s="84">
        <v>100441</v>
      </c>
      <c r="H32" s="84">
        <v>100441</v>
      </c>
      <c r="I32" s="75"/>
    </row>
    <row r="33" spans="1:9" ht="16.5" customHeight="1">
      <c r="A33" s="80"/>
      <c r="B33" s="77" t="s">
        <v>223</v>
      </c>
      <c r="C33" s="82">
        <f aca="true" t="shared" si="17" ref="C33:H33">C34</f>
        <v>0</v>
      </c>
      <c r="D33" s="82">
        <f t="shared" si="17"/>
        <v>89350</v>
      </c>
      <c r="E33" s="82">
        <f t="shared" si="17"/>
        <v>89350</v>
      </c>
      <c r="F33" s="82">
        <f t="shared" si="17"/>
        <v>0</v>
      </c>
      <c r="G33" s="82">
        <f t="shared" si="17"/>
        <v>89350</v>
      </c>
      <c r="H33" s="82">
        <f t="shared" si="17"/>
        <v>0</v>
      </c>
      <c r="I33" s="75"/>
    </row>
    <row r="34" spans="1:245" ht="16.5" customHeight="1">
      <c r="A34" s="80"/>
      <c r="B34" s="85" t="s">
        <v>224</v>
      </c>
      <c r="C34" s="82"/>
      <c r="D34" s="83">
        <v>89350</v>
      </c>
      <c r="E34" s="83">
        <v>89350</v>
      </c>
      <c r="F34" s="83"/>
      <c r="G34" s="84">
        <v>89350</v>
      </c>
      <c r="H34" s="84">
        <v>0</v>
      </c>
      <c r="I34" s="75"/>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row>
    <row r="35" spans="1:10" ht="16.5" customHeight="1">
      <c r="A35" s="72" t="s">
        <v>225</v>
      </c>
      <c r="B35" s="77" t="s">
        <v>226</v>
      </c>
      <c r="C35" s="78">
        <f aca="true" t="shared" si="18" ref="C35:H35">+C36+C37+C38+C39+C40+C41+C42</f>
        <v>0</v>
      </c>
      <c r="D35" s="78">
        <f t="shared" si="18"/>
        <v>240380</v>
      </c>
      <c r="E35" s="78">
        <f t="shared" si="18"/>
        <v>240380</v>
      </c>
      <c r="F35" s="78">
        <f t="shared" si="18"/>
        <v>0</v>
      </c>
      <c r="G35" s="78">
        <f t="shared" si="18"/>
        <v>240006</v>
      </c>
      <c r="H35" s="78">
        <f t="shared" si="18"/>
        <v>38247</v>
      </c>
      <c r="I35" s="75"/>
      <c r="J35" s="76"/>
    </row>
    <row r="36" spans="1:9" ht="16.5" customHeight="1">
      <c r="A36" s="80" t="s">
        <v>227</v>
      </c>
      <c r="B36" s="85" t="s">
        <v>228</v>
      </c>
      <c r="C36" s="82"/>
      <c r="D36" s="83">
        <v>87080</v>
      </c>
      <c r="E36" s="83">
        <v>87080</v>
      </c>
      <c r="F36" s="83"/>
      <c r="G36" s="84">
        <v>86874</v>
      </c>
      <c r="H36" s="84">
        <v>20891</v>
      </c>
      <c r="I36" s="75"/>
    </row>
    <row r="37" spans="1:9" ht="16.5" customHeight="1">
      <c r="A37" s="80" t="s">
        <v>229</v>
      </c>
      <c r="B37" s="85" t="s">
        <v>230</v>
      </c>
      <c r="C37" s="82"/>
      <c r="D37" s="83">
        <v>2580</v>
      </c>
      <c r="E37" s="83">
        <v>2580</v>
      </c>
      <c r="F37" s="83"/>
      <c r="G37" s="84">
        <v>2516</v>
      </c>
      <c r="H37" s="84">
        <v>452</v>
      </c>
      <c r="I37" s="75"/>
    </row>
    <row r="38" spans="1:245" s="76" customFormat="1" ht="16.5" customHeight="1">
      <c r="A38" s="80" t="s">
        <v>231</v>
      </c>
      <c r="B38" s="85" t="s">
        <v>232</v>
      </c>
      <c r="C38" s="82"/>
      <c r="D38" s="83">
        <v>27040</v>
      </c>
      <c r="E38" s="83">
        <v>27040</v>
      </c>
      <c r="F38" s="83"/>
      <c r="G38" s="84">
        <v>26975</v>
      </c>
      <c r="H38" s="84">
        <v>5223</v>
      </c>
      <c r="I38" s="75"/>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row>
    <row r="39" spans="1:245" ht="16.5" customHeight="1">
      <c r="A39" s="80" t="s">
        <v>233</v>
      </c>
      <c r="B39" s="86" t="s">
        <v>234</v>
      </c>
      <c r="C39" s="82"/>
      <c r="D39" s="83">
        <v>790</v>
      </c>
      <c r="E39" s="83">
        <v>790</v>
      </c>
      <c r="F39" s="83"/>
      <c r="G39" s="84">
        <v>790</v>
      </c>
      <c r="H39" s="84">
        <v>163</v>
      </c>
      <c r="I39" s="75"/>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row>
    <row r="40" spans="1:245" ht="16.5" customHeight="1">
      <c r="A40" s="80" t="s">
        <v>235</v>
      </c>
      <c r="B40" s="86" t="s">
        <v>40</v>
      </c>
      <c r="C40" s="82"/>
      <c r="D40" s="83">
        <v>4420</v>
      </c>
      <c r="E40" s="83">
        <v>4420</v>
      </c>
      <c r="F40" s="83"/>
      <c r="G40" s="84">
        <v>4396</v>
      </c>
      <c r="H40" s="84">
        <v>853</v>
      </c>
      <c r="I40" s="75"/>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row>
    <row r="41" spans="1:245" ht="16.5" customHeight="1">
      <c r="A41" s="80"/>
      <c r="B41" s="86" t="s">
        <v>236</v>
      </c>
      <c r="C41" s="82"/>
      <c r="D41" s="83">
        <v>118470</v>
      </c>
      <c r="E41" s="83">
        <v>118470</v>
      </c>
      <c r="F41" s="83"/>
      <c r="G41" s="84">
        <v>118455</v>
      </c>
      <c r="H41" s="84">
        <v>10665</v>
      </c>
      <c r="I41" s="75"/>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row>
    <row r="42" spans="1:245" ht="16.5" customHeight="1">
      <c r="A42" s="80"/>
      <c r="B42" s="86" t="s">
        <v>237</v>
      </c>
      <c r="C42" s="82"/>
      <c r="D42" s="83">
        <v>0</v>
      </c>
      <c r="E42" s="83">
        <v>0</v>
      </c>
      <c r="F42" s="83"/>
      <c r="G42" s="84">
        <v>0</v>
      </c>
      <c r="H42" s="84">
        <v>0</v>
      </c>
      <c r="I42" s="75"/>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row>
    <row r="43" spans="1:10" ht="16.5" customHeight="1">
      <c r="A43" s="72" t="s">
        <v>238</v>
      </c>
      <c r="B43" s="77" t="s">
        <v>188</v>
      </c>
      <c r="C43" s="78">
        <f aca="true" t="shared" si="19" ref="C43:H43">+C44+C58+C57+C60+C63+C65+C66+C67+C64</f>
        <v>0</v>
      </c>
      <c r="D43" s="78">
        <f t="shared" si="19"/>
        <v>527876210</v>
      </c>
      <c r="E43" s="78">
        <f t="shared" si="19"/>
        <v>498001370</v>
      </c>
      <c r="F43" s="78">
        <f t="shared" si="19"/>
        <v>0</v>
      </c>
      <c r="G43" s="78">
        <f t="shared" si="19"/>
        <v>497956713</v>
      </c>
      <c r="H43" s="78">
        <f t="shared" si="19"/>
        <v>37106319</v>
      </c>
      <c r="I43" s="75"/>
      <c r="J43" s="76"/>
    </row>
    <row r="44" spans="1:9" ht="16.5" customHeight="1">
      <c r="A44" s="72" t="s">
        <v>239</v>
      </c>
      <c r="B44" s="77" t="s">
        <v>240</v>
      </c>
      <c r="C44" s="78">
        <f aca="true" t="shared" si="20" ref="C44:H44">+C45+C46+C47+C48+C49+C50+C51+C52+C54</f>
        <v>0</v>
      </c>
      <c r="D44" s="78">
        <f t="shared" si="20"/>
        <v>527589230</v>
      </c>
      <c r="E44" s="78">
        <f t="shared" si="20"/>
        <v>497714390</v>
      </c>
      <c r="F44" s="78">
        <f t="shared" si="20"/>
        <v>0</v>
      </c>
      <c r="G44" s="78">
        <f t="shared" si="20"/>
        <v>497677757</v>
      </c>
      <c r="H44" s="78">
        <f t="shared" si="20"/>
        <v>36953820</v>
      </c>
      <c r="I44" s="75"/>
    </row>
    <row r="45" spans="1:245" s="76" customFormat="1" ht="16.5" customHeight="1">
      <c r="A45" s="80" t="s">
        <v>241</v>
      </c>
      <c r="B45" s="85" t="s">
        <v>242</v>
      </c>
      <c r="C45" s="82"/>
      <c r="D45" s="83">
        <v>40990</v>
      </c>
      <c r="E45" s="83">
        <v>40990</v>
      </c>
      <c r="F45" s="83"/>
      <c r="G45" s="84">
        <v>36411</v>
      </c>
      <c r="H45" s="84">
        <v>7167</v>
      </c>
      <c r="I45" s="75"/>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row>
    <row r="46" spans="1:245" s="76" customFormat="1" ht="16.5" customHeight="1">
      <c r="A46" s="80" t="s">
        <v>243</v>
      </c>
      <c r="B46" s="85" t="s">
        <v>244</v>
      </c>
      <c r="C46" s="82"/>
      <c r="D46" s="83">
        <v>4000</v>
      </c>
      <c r="E46" s="83">
        <v>4000</v>
      </c>
      <c r="F46" s="83"/>
      <c r="G46" s="84">
        <v>3999</v>
      </c>
      <c r="H46" s="84">
        <v>425</v>
      </c>
      <c r="I46" s="75"/>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row>
    <row r="47" spans="1:9" ht="16.5" customHeight="1">
      <c r="A47" s="80" t="s">
        <v>245</v>
      </c>
      <c r="B47" s="85" t="s">
        <v>246</v>
      </c>
      <c r="C47" s="82"/>
      <c r="D47" s="83">
        <v>53000</v>
      </c>
      <c r="E47" s="83">
        <v>53000</v>
      </c>
      <c r="F47" s="83"/>
      <c r="G47" s="84">
        <v>46130</v>
      </c>
      <c r="H47" s="84">
        <v>1894</v>
      </c>
      <c r="I47" s="75"/>
    </row>
    <row r="48" spans="1:9" ht="16.5" customHeight="1">
      <c r="A48" s="80" t="s">
        <v>247</v>
      </c>
      <c r="B48" s="85" t="s">
        <v>248</v>
      </c>
      <c r="C48" s="82"/>
      <c r="D48" s="83">
        <v>7000</v>
      </c>
      <c r="E48" s="83">
        <v>7000</v>
      </c>
      <c r="F48" s="83"/>
      <c r="G48" s="84">
        <v>6447</v>
      </c>
      <c r="H48" s="84">
        <v>410</v>
      </c>
      <c r="I48" s="75"/>
    </row>
    <row r="49" spans="1:9" ht="16.5" customHeight="1">
      <c r="A49" s="80" t="s">
        <v>249</v>
      </c>
      <c r="B49" s="85" t="s">
        <v>250</v>
      </c>
      <c r="C49" s="82"/>
      <c r="D49" s="83">
        <v>3000</v>
      </c>
      <c r="E49" s="83">
        <v>3000</v>
      </c>
      <c r="F49" s="83"/>
      <c r="G49" s="84">
        <v>3000</v>
      </c>
      <c r="H49" s="84">
        <v>0</v>
      </c>
      <c r="I49" s="75"/>
    </row>
    <row r="50" spans="1:245" ht="16.5" customHeight="1">
      <c r="A50" s="80" t="s">
        <v>251</v>
      </c>
      <c r="B50" s="85" t="s">
        <v>252</v>
      </c>
      <c r="C50" s="82"/>
      <c r="D50" s="83">
        <v>6000</v>
      </c>
      <c r="E50" s="83">
        <v>6000</v>
      </c>
      <c r="F50" s="83"/>
      <c r="G50" s="84">
        <v>3312</v>
      </c>
      <c r="H50" s="84">
        <v>0</v>
      </c>
      <c r="I50" s="75"/>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row>
    <row r="51" spans="1:245" ht="16.5" customHeight="1">
      <c r="A51" s="80" t="s">
        <v>253</v>
      </c>
      <c r="B51" s="85" t="s">
        <v>254</v>
      </c>
      <c r="C51" s="82"/>
      <c r="D51" s="83">
        <v>70500</v>
      </c>
      <c r="E51" s="83">
        <v>70500</v>
      </c>
      <c r="F51" s="83"/>
      <c r="G51" s="84">
        <v>69067</v>
      </c>
      <c r="H51" s="84">
        <v>5556</v>
      </c>
      <c r="I51" s="75"/>
      <c r="J51" s="76"/>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row>
    <row r="52" spans="1:10" ht="16.5" customHeight="1">
      <c r="A52" s="72" t="s">
        <v>255</v>
      </c>
      <c r="B52" s="77" t="s">
        <v>256</v>
      </c>
      <c r="C52" s="88">
        <f aca="true" t="shared" si="21" ref="C52:H52">+C53+C87</f>
        <v>0</v>
      </c>
      <c r="D52" s="88">
        <f t="shared" si="21"/>
        <v>527006510</v>
      </c>
      <c r="E52" s="88">
        <f t="shared" si="21"/>
        <v>497131670</v>
      </c>
      <c r="F52" s="88">
        <f t="shared" si="21"/>
        <v>0</v>
      </c>
      <c r="G52" s="88">
        <f t="shared" si="21"/>
        <v>497125549</v>
      </c>
      <c r="H52" s="88">
        <f t="shared" si="21"/>
        <v>36890211</v>
      </c>
      <c r="I52" s="88"/>
      <c r="J52" s="87"/>
    </row>
    <row r="53" spans="1:245" ht="16.5" customHeight="1">
      <c r="A53" s="89"/>
      <c r="B53" s="90" t="s">
        <v>257</v>
      </c>
      <c r="C53" s="91"/>
      <c r="D53" s="83">
        <v>18000</v>
      </c>
      <c r="E53" s="83">
        <v>18000</v>
      </c>
      <c r="F53" s="83"/>
      <c r="G53" s="84">
        <v>13192</v>
      </c>
      <c r="H53" s="84">
        <v>3690</v>
      </c>
      <c r="I53" s="75"/>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row>
    <row r="54" spans="1:9" s="76" customFormat="1" ht="16.5" customHeight="1">
      <c r="A54" s="80" t="s">
        <v>258</v>
      </c>
      <c r="B54" s="85" t="s">
        <v>259</v>
      </c>
      <c r="C54" s="82"/>
      <c r="D54" s="83">
        <v>398230</v>
      </c>
      <c r="E54" s="83">
        <v>398230</v>
      </c>
      <c r="F54" s="83"/>
      <c r="G54" s="84">
        <v>383842</v>
      </c>
      <c r="H54" s="84">
        <v>48157</v>
      </c>
      <c r="I54" s="75"/>
    </row>
    <row r="55" spans="1:245" s="87" customFormat="1" ht="16.5" customHeight="1">
      <c r="A55" s="80"/>
      <c r="B55" s="85" t="s">
        <v>260</v>
      </c>
      <c r="C55" s="82"/>
      <c r="D55" s="83">
        <v>120</v>
      </c>
      <c r="E55" s="83">
        <v>120</v>
      </c>
      <c r="F55" s="83"/>
      <c r="G55" s="84">
        <v>111</v>
      </c>
      <c r="H55" s="84">
        <v>0</v>
      </c>
      <c r="I55" s="75"/>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c r="IJ55" s="76"/>
      <c r="IK55" s="76"/>
    </row>
    <row r="56" spans="1:245" ht="16.5" customHeight="1">
      <c r="A56" s="80"/>
      <c r="B56" s="85" t="s">
        <v>261</v>
      </c>
      <c r="C56" s="82"/>
      <c r="D56" s="83">
        <v>66670</v>
      </c>
      <c r="E56" s="83">
        <v>66670</v>
      </c>
      <c r="F56" s="83"/>
      <c r="G56" s="84">
        <v>66667</v>
      </c>
      <c r="H56" s="84">
        <v>9140</v>
      </c>
      <c r="I56" s="75"/>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row>
    <row r="57" spans="1:245" s="76" customFormat="1" ht="16.5" customHeight="1">
      <c r="A57" s="72" t="s">
        <v>262</v>
      </c>
      <c r="B57" s="85" t="s">
        <v>263</v>
      </c>
      <c r="C57" s="82"/>
      <c r="D57" s="83">
        <v>197000</v>
      </c>
      <c r="E57" s="83">
        <v>197000</v>
      </c>
      <c r="F57" s="83"/>
      <c r="G57" s="84">
        <v>196992</v>
      </c>
      <c r="H57" s="84">
        <v>150403</v>
      </c>
      <c r="I57" s="75"/>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row>
    <row r="58" spans="1:10" s="76" customFormat="1" ht="16.5" customHeight="1">
      <c r="A58" s="72" t="s">
        <v>264</v>
      </c>
      <c r="B58" s="77" t="s">
        <v>265</v>
      </c>
      <c r="C58" s="93">
        <f aca="true" t="shared" si="22" ref="C58:H58">+C59</f>
        <v>0</v>
      </c>
      <c r="D58" s="93">
        <f t="shared" si="22"/>
        <v>38000</v>
      </c>
      <c r="E58" s="93">
        <f t="shared" si="22"/>
        <v>38000</v>
      </c>
      <c r="F58" s="93">
        <f t="shared" si="22"/>
        <v>0</v>
      </c>
      <c r="G58" s="93">
        <f t="shared" si="22"/>
        <v>33799</v>
      </c>
      <c r="H58" s="93">
        <f t="shared" si="22"/>
        <v>0</v>
      </c>
      <c r="I58" s="75"/>
      <c r="J58" s="60"/>
    </row>
    <row r="59" spans="1:245" s="76" customFormat="1" ht="16.5" customHeight="1">
      <c r="A59" s="80" t="s">
        <v>266</v>
      </c>
      <c r="B59" s="85" t="s">
        <v>267</v>
      </c>
      <c r="C59" s="82"/>
      <c r="D59" s="83">
        <v>38000</v>
      </c>
      <c r="E59" s="83">
        <v>38000</v>
      </c>
      <c r="F59" s="83"/>
      <c r="G59" s="84">
        <v>33799</v>
      </c>
      <c r="H59" s="84">
        <v>0</v>
      </c>
      <c r="I59" s="75"/>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row>
    <row r="60" spans="1:245" s="76" customFormat="1" ht="16.5" customHeight="1">
      <c r="A60" s="72" t="s">
        <v>268</v>
      </c>
      <c r="B60" s="77" t="s">
        <v>269</v>
      </c>
      <c r="C60" s="78">
        <f aca="true" t="shared" si="23" ref="C60:H60">+C61+C62</f>
        <v>0</v>
      </c>
      <c r="D60" s="78">
        <f t="shared" si="23"/>
        <v>19780</v>
      </c>
      <c r="E60" s="78">
        <f t="shared" si="23"/>
        <v>19780</v>
      </c>
      <c r="F60" s="78">
        <f t="shared" si="23"/>
        <v>0</v>
      </c>
      <c r="G60" s="78">
        <f t="shared" si="23"/>
        <v>17688</v>
      </c>
      <c r="H60" s="78">
        <f t="shared" si="23"/>
        <v>206</v>
      </c>
      <c r="I60" s="75"/>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row>
    <row r="61" spans="1:9" ht="16.5" customHeight="1">
      <c r="A61" s="72" t="s">
        <v>270</v>
      </c>
      <c r="B61" s="85" t="s">
        <v>271</v>
      </c>
      <c r="C61" s="82"/>
      <c r="D61" s="83">
        <v>19780</v>
      </c>
      <c r="E61" s="83">
        <v>19780</v>
      </c>
      <c r="F61" s="83"/>
      <c r="G61" s="84">
        <v>17688</v>
      </c>
      <c r="H61" s="84">
        <v>206</v>
      </c>
      <c r="I61" s="75"/>
    </row>
    <row r="62" spans="1:245" s="76" customFormat="1" ht="16.5" customHeight="1">
      <c r="A62" s="72" t="s">
        <v>272</v>
      </c>
      <c r="B62" s="85" t="s">
        <v>273</v>
      </c>
      <c r="C62" s="82"/>
      <c r="D62" s="83">
        <v>0</v>
      </c>
      <c r="E62" s="83">
        <v>0</v>
      </c>
      <c r="F62" s="83"/>
      <c r="G62" s="84">
        <v>0</v>
      </c>
      <c r="H62" s="84">
        <v>0</v>
      </c>
      <c r="I62" s="75"/>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row>
    <row r="63" spans="1:9" ht="16.5" customHeight="1">
      <c r="A63" s="80" t="s">
        <v>274</v>
      </c>
      <c r="B63" s="85" t="s">
        <v>275</v>
      </c>
      <c r="C63" s="82"/>
      <c r="D63" s="83">
        <v>5000</v>
      </c>
      <c r="E63" s="83">
        <v>5000</v>
      </c>
      <c r="F63" s="83"/>
      <c r="G63" s="84">
        <v>4936</v>
      </c>
      <c r="H63" s="84">
        <v>0</v>
      </c>
      <c r="I63" s="75"/>
    </row>
    <row r="64" spans="1:9" ht="16.5" customHeight="1">
      <c r="A64" s="80" t="s">
        <v>276</v>
      </c>
      <c r="B64" s="81" t="s">
        <v>277</v>
      </c>
      <c r="C64" s="82"/>
      <c r="D64" s="83">
        <v>0</v>
      </c>
      <c r="E64" s="83">
        <v>0</v>
      </c>
      <c r="F64" s="83"/>
      <c r="G64" s="84">
        <v>0</v>
      </c>
      <c r="H64" s="84">
        <v>0</v>
      </c>
      <c r="I64" s="75"/>
    </row>
    <row r="65" spans="1:245" ht="16.5" customHeight="1">
      <c r="A65" s="80" t="s">
        <v>278</v>
      </c>
      <c r="B65" s="85" t="s">
        <v>279</v>
      </c>
      <c r="C65" s="82"/>
      <c r="D65" s="83">
        <v>750</v>
      </c>
      <c r="E65" s="83">
        <v>750</v>
      </c>
      <c r="F65" s="83"/>
      <c r="G65" s="84">
        <v>750</v>
      </c>
      <c r="H65" s="84">
        <v>0</v>
      </c>
      <c r="I65" s="75"/>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c r="IB65" s="76"/>
      <c r="IC65" s="76"/>
      <c r="ID65" s="76"/>
      <c r="IE65" s="76"/>
      <c r="IF65" s="76"/>
      <c r="IG65" s="76"/>
      <c r="IH65" s="76"/>
      <c r="II65" s="76"/>
      <c r="IJ65" s="76"/>
      <c r="IK65" s="76"/>
    </row>
    <row r="66" spans="1:10" ht="16.5" customHeight="1">
      <c r="A66" s="80" t="s">
        <v>280</v>
      </c>
      <c r="B66" s="85" t="s">
        <v>281</v>
      </c>
      <c r="C66" s="82"/>
      <c r="D66" s="83">
        <v>5000</v>
      </c>
      <c r="E66" s="83">
        <v>5000</v>
      </c>
      <c r="F66" s="83"/>
      <c r="G66" s="84">
        <v>4934</v>
      </c>
      <c r="H66" s="84">
        <v>1588</v>
      </c>
      <c r="I66" s="75"/>
      <c r="J66" s="76"/>
    </row>
    <row r="67" spans="1:9" ht="16.5" customHeight="1">
      <c r="A67" s="72" t="s">
        <v>282</v>
      </c>
      <c r="B67" s="77" t="s">
        <v>283</v>
      </c>
      <c r="C67" s="93">
        <f aca="true" t="shared" si="24" ref="C67:H67">+C68+C69</f>
        <v>0</v>
      </c>
      <c r="D67" s="93">
        <f t="shared" si="24"/>
        <v>21450</v>
      </c>
      <c r="E67" s="93">
        <f t="shared" si="24"/>
        <v>21450</v>
      </c>
      <c r="F67" s="93">
        <f t="shared" si="24"/>
        <v>0</v>
      </c>
      <c r="G67" s="93">
        <f t="shared" si="24"/>
        <v>19857</v>
      </c>
      <c r="H67" s="93">
        <f t="shared" si="24"/>
        <v>302</v>
      </c>
      <c r="I67" s="75"/>
    </row>
    <row r="68" spans="1:245" ht="16.5" customHeight="1">
      <c r="A68" s="80" t="s">
        <v>284</v>
      </c>
      <c r="B68" s="85" t="s">
        <v>285</v>
      </c>
      <c r="C68" s="82"/>
      <c r="D68" s="83">
        <v>10450</v>
      </c>
      <c r="E68" s="83">
        <v>10450</v>
      </c>
      <c r="F68" s="83"/>
      <c r="G68" s="84">
        <v>10407</v>
      </c>
      <c r="H68" s="84">
        <v>3</v>
      </c>
      <c r="I68" s="75"/>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row>
    <row r="69" spans="1:9" s="76" customFormat="1" ht="16.5" customHeight="1">
      <c r="A69" s="80" t="s">
        <v>286</v>
      </c>
      <c r="B69" s="85" t="s">
        <v>287</v>
      </c>
      <c r="C69" s="82"/>
      <c r="D69" s="83">
        <v>11000</v>
      </c>
      <c r="E69" s="83">
        <v>11000</v>
      </c>
      <c r="F69" s="83"/>
      <c r="G69" s="94">
        <v>9450</v>
      </c>
      <c r="H69" s="94">
        <v>299</v>
      </c>
      <c r="I69" s="75"/>
    </row>
    <row r="70" spans="1:10" ht="16.5" customHeight="1">
      <c r="A70" s="72" t="s">
        <v>288</v>
      </c>
      <c r="B70" s="77" t="s">
        <v>190</v>
      </c>
      <c r="C70" s="74">
        <f>+C71</f>
        <v>0</v>
      </c>
      <c r="D70" s="74">
        <f aca="true" t="shared" si="25" ref="D70:H71">+D71</f>
        <v>0</v>
      </c>
      <c r="E70" s="74">
        <f t="shared" si="25"/>
        <v>0</v>
      </c>
      <c r="F70" s="74">
        <f t="shared" si="25"/>
        <v>0</v>
      </c>
      <c r="G70" s="74">
        <f t="shared" si="25"/>
        <v>0</v>
      </c>
      <c r="H70" s="74">
        <f t="shared" si="25"/>
        <v>0</v>
      </c>
      <c r="I70" s="75"/>
      <c r="J70" s="76"/>
    </row>
    <row r="71" spans="1:245" ht="16.5" customHeight="1">
      <c r="A71" s="95" t="s">
        <v>289</v>
      </c>
      <c r="B71" s="77" t="s">
        <v>290</v>
      </c>
      <c r="C71" s="74">
        <f>+C72</f>
        <v>0</v>
      </c>
      <c r="D71" s="74">
        <f t="shared" si="25"/>
        <v>0</v>
      </c>
      <c r="E71" s="74">
        <f t="shared" si="25"/>
        <v>0</v>
      </c>
      <c r="F71" s="74">
        <f t="shared" si="25"/>
        <v>0</v>
      </c>
      <c r="G71" s="74">
        <f t="shared" si="25"/>
        <v>0</v>
      </c>
      <c r="H71" s="74">
        <f t="shared" si="25"/>
        <v>0</v>
      </c>
      <c r="I71" s="75"/>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c r="IG71" s="76"/>
      <c r="IH71" s="76"/>
      <c r="II71" s="76"/>
      <c r="IJ71" s="76"/>
      <c r="IK71" s="76"/>
    </row>
    <row r="72" spans="1:9" s="76" customFormat="1" ht="16.5" customHeight="1">
      <c r="A72" s="95" t="s">
        <v>291</v>
      </c>
      <c r="B72" s="85" t="s">
        <v>292</v>
      </c>
      <c r="C72" s="82"/>
      <c r="D72" s="83">
        <v>0</v>
      </c>
      <c r="E72" s="83">
        <v>0</v>
      </c>
      <c r="F72" s="83"/>
      <c r="G72" s="84">
        <v>0</v>
      </c>
      <c r="H72" s="84">
        <v>0</v>
      </c>
      <c r="I72" s="75"/>
    </row>
    <row r="73" spans="1:9" s="76" customFormat="1" ht="16.5" customHeight="1">
      <c r="A73" s="95"/>
      <c r="B73" s="96" t="s">
        <v>196</v>
      </c>
      <c r="C73" s="82">
        <f aca="true" t="shared" si="26" ref="C73:H73">C74+C75</f>
        <v>0</v>
      </c>
      <c r="D73" s="82">
        <f t="shared" si="26"/>
        <v>63600</v>
      </c>
      <c r="E73" s="82">
        <f t="shared" si="26"/>
        <v>63600</v>
      </c>
      <c r="F73" s="82">
        <f t="shared" si="26"/>
        <v>0</v>
      </c>
      <c r="G73" s="82">
        <f t="shared" si="26"/>
        <v>58000</v>
      </c>
      <c r="H73" s="82">
        <f t="shared" si="26"/>
        <v>5700</v>
      </c>
      <c r="I73" s="75"/>
    </row>
    <row r="74" spans="1:9" s="76" customFormat="1" ht="16.5" customHeight="1">
      <c r="A74" s="95"/>
      <c r="B74" s="97" t="s">
        <v>293</v>
      </c>
      <c r="C74" s="82"/>
      <c r="D74" s="83">
        <v>0</v>
      </c>
      <c r="E74" s="83">
        <v>0</v>
      </c>
      <c r="F74" s="83"/>
      <c r="G74" s="84">
        <v>0</v>
      </c>
      <c r="H74" s="84">
        <v>0</v>
      </c>
      <c r="I74" s="75"/>
    </row>
    <row r="75" spans="1:245" ht="16.5" customHeight="1">
      <c r="A75" s="95"/>
      <c r="B75" s="97" t="s">
        <v>294</v>
      </c>
      <c r="C75" s="82"/>
      <c r="D75" s="83">
        <v>63600</v>
      </c>
      <c r="E75" s="83">
        <v>63600</v>
      </c>
      <c r="F75" s="83"/>
      <c r="G75" s="84">
        <v>58000</v>
      </c>
      <c r="H75" s="84">
        <v>5700</v>
      </c>
      <c r="I75" s="75"/>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c r="IJ75" s="76"/>
      <c r="IK75" s="76"/>
    </row>
    <row r="76" spans="1:9" s="76" customFormat="1" ht="16.5" customHeight="1">
      <c r="A76" s="72" t="s">
        <v>295</v>
      </c>
      <c r="B76" s="77" t="s">
        <v>198</v>
      </c>
      <c r="C76" s="78">
        <f aca="true" t="shared" si="27" ref="C76:H76">+C77</f>
        <v>0</v>
      </c>
      <c r="D76" s="78">
        <f t="shared" si="27"/>
        <v>0</v>
      </c>
      <c r="E76" s="78">
        <f t="shared" si="27"/>
        <v>0</v>
      </c>
      <c r="F76" s="78">
        <f t="shared" si="27"/>
        <v>0</v>
      </c>
      <c r="G76" s="78">
        <f t="shared" si="27"/>
        <v>0</v>
      </c>
      <c r="H76" s="78">
        <f t="shared" si="27"/>
        <v>0</v>
      </c>
      <c r="I76" s="75"/>
    </row>
    <row r="77" spans="1:9" s="76" customFormat="1" ht="16.5" customHeight="1">
      <c r="A77" s="72" t="s">
        <v>296</v>
      </c>
      <c r="B77" s="77" t="s">
        <v>200</v>
      </c>
      <c r="C77" s="78">
        <f aca="true" t="shared" si="28" ref="C77:H77">+C78+C83</f>
        <v>0</v>
      </c>
      <c r="D77" s="78">
        <f t="shared" si="28"/>
        <v>0</v>
      </c>
      <c r="E77" s="78">
        <f t="shared" si="28"/>
        <v>0</v>
      </c>
      <c r="F77" s="78">
        <f t="shared" si="28"/>
        <v>0</v>
      </c>
      <c r="G77" s="78">
        <f t="shared" si="28"/>
        <v>0</v>
      </c>
      <c r="H77" s="78">
        <f t="shared" si="28"/>
        <v>0</v>
      </c>
      <c r="I77" s="75"/>
    </row>
    <row r="78" spans="1:245" s="76" customFormat="1" ht="16.5" customHeight="1">
      <c r="A78" s="72" t="s">
        <v>297</v>
      </c>
      <c r="B78" s="77" t="s">
        <v>298</v>
      </c>
      <c r="C78" s="78">
        <f aca="true" t="shared" si="29" ref="C78:H78">+C80+C82+C81+C79</f>
        <v>0</v>
      </c>
      <c r="D78" s="78">
        <f t="shared" si="29"/>
        <v>0</v>
      </c>
      <c r="E78" s="78">
        <f t="shared" si="29"/>
        <v>0</v>
      </c>
      <c r="F78" s="78">
        <f t="shared" si="29"/>
        <v>0</v>
      </c>
      <c r="G78" s="78">
        <f t="shared" si="29"/>
        <v>0</v>
      </c>
      <c r="H78" s="78">
        <f t="shared" si="29"/>
        <v>0</v>
      </c>
      <c r="I78" s="75"/>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c r="IK78" s="60"/>
    </row>
    <row r="79" spans="1:245" s="76" customFormat="1" ht="16.5" customHeight="1">
      <c r="A79" s="72"/>
      <c r="B79" s="81" t="s">
        <v>299</v>
      </c>
      <c r="C79" s="78"/>
      <c r="D79" s="83">
        <v>0</v>
      </c>
      <c r="E79" s="83">
        <v>0</v>
      </c>
      <c r="F79" s="83"/>
      <c r="G79" s="84">
        <v>0</v>
      </c>
      <c r="H79" s="84">
        <v>0</v>
      </c>
      <c r="I79" s="75"/>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row>
    <row r="80" spans="1:245" s="76" customFormat="1" ht="16.5" customHeight="1">
      <c r="A80" s="80" t="s">
        <v>300</v>
      </c>
      <c r="B80" s="85" t="s">
        <v>301</v>
      </c>
      <c r="C80" s="82"/>
      <c r="D80" s="83">
        <v>0</v>
      </c>
      <c r="E80" s="83">
        <v>0</v>
      </c>
      <c r="F80" s="83"/>
      <c r="G80" s="84">
        <v>0</v>
      </c>
      <c r="H80" s="84">
        <v>0</v>
      </c>
      <c r="I80" s="75"/>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row>
    <row r="81" spans="1:245" s="76" customFormat="1" ht="16.5" customHeight="1">
      <c r="A81" s="80" t="s">
        <v>302</v>
      </c>
      <c r="B81" s="81" t="s">
        <v>303</v>
      </c>
      <c r="C81" s="82"/>
      <c r="D81" s="83">
        <v>0</v>
      </c>
      <c r="E81" s="83">
        <v>0</v>
      </c>
      <c r="F81" s="83"/>
      <c r="G81" s="84">
        <v>0</v>
      </c>
      <c r="H81" s="84">
        <v>0</v>
      </c>
      <c r="I81" s="75"/>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row>
    <row r="82" spans="1:9" ht="16.5" customHeight="1">
      <c r="A82" s="80" t="s">
        <v>304</v>
      </c>
      <c r="B82" s="85" t="s">
        <v>305</v>
      </c>
      <c r="C82" s="82"/>
      <c r="D82" s="83">
        <v>0</v>
      </c>
      <c r="E82" s="83">
        <v>0</v>
      </c>
      <c r="F82" s="83"/>
      <c r="G82" s="84">
        <v>0</v>
      </c>
      <c r="H82" s="84">
        <v>0</v>
      </c>
      <c r="I82" s="75"/>
    </row>
    <row r="83" spans="1:9" ht="16.5" customHeight="1">
      <c r="A83" s="98"/>
      <c r="B83" s="81" t="s">
        <v>306</v>
      </c>
      <c r="C83" s="82"/>
      <c r="D83" s="83">
        <v>0</v>
      </c>
      <c r="E83" s="83">
        <v>0</v>
      </c>
      <c r="F83" s="83"/>
      <c r="G83" s="84">
        <v>0</v>
      </c>
      <c r="H83" s="84">
        <v>0</v>
      </c>
      <c r="I83" s="75"/>
    </row>
    <row r="84" spans="1:245" ht="16.5" customHeight="1">
      <c r="A84" s="80" t="s">
        <v>207</v>
      </c>
      <c r="B84" s="85" t="s">
        <v>307</v>
      </c>
      <c r="C84" s="82"/>
      <c r="D84" s="83">
        <v>0</v>
      </c>
      <c r="E84" s="83">
        <v>0</v>
      </c>
      <c r="F84" s="83"/>
      <c r="G84" s="84">
        <v>0</v>
      </c>
      <c r="H84" s="84">
        <v>0</v>
      </c>
      <c r="I84" s="75"/>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c r="EO84" s="87"/>
      <c r="EP84" s="87"/>
      <c r="EQ84" s="87"/>
      <c r="ER84" s="87"/>
      <c r="ES84" s="87"/>
      <c r="ET84" s="87"/>
      <c r="EU84" s="87"/>
      <c r="EV84" s="87"/>
      <c r="EW84" s="87"/>
      <c r="EX84" s="87"/>
      <c r="EY84" s="87"/>
      <c r="EZ84" s="87"/>
      <c r="FA84" s="87"/>
      <c r="FB84" s="87"/>
      <c r="FC84" s="87"/>
      <c r="FD84" s="87"/>
      <c r="FE84" s="8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row>
    <row r="85" spans="1:245" ht="16.5" customHeight="1">
      <c r="A85" s="80" t="s">
        <v>308</v>
      </c>
      <c r="B85" s="85" t="s">
        <v>309</v>
      </c>
      <c r="C85" s="74">
        <f aca="true" t="shared" si="30" ref="C85:H85">+C43-C87+C23+C76+C168+C73</f>
        <v>0</v>
      </c>
      <c r="D85" s="74">
        <f t="shared" si="30"/>
        <v>192599600</v>
      </c>
      <c r="E85" s="74">
        <f t="shared" si="30"/>
        <v>192599600</v>
      </c>
      <c r="F85" s="74">
        <f t="shared" si="30"/>
        <v>0</v>
      </c>
      <c r="G85" s="74">
        <f t="shared" si="30"/>
        <v>192548364</v>
      </c>
      <c r="H85" s="74">
        <f t="shared" si="30"/>
        <v>17897237</v>
      </c>
      <c r="I85" s="75"/>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row>
    <row r="86" spans="1:245" ht="16.5" customHeight="1">
      <c r="A86" s="80"/>
      <c r="B86" s="85" t="s">
        <v>310</v>
      </c>
      <c r="C86" s="74"/>
      <c r="D86" s="83">
        <v>0</v>
      </c>
      <c r="E86" s="83">
        <v>0</v>
      </c>
      <c r="F86" s="83"/>
      <c r="G86" s="83">
        <v>0</v>
      </c>
      <c r="H86" s="83">
        <v>0</v>
      </c>
      <c r="I86" s="75"/>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87"/>
      <c r="EV86" s="87"/>
      <c r="EW86" s="87"/>
      <c r="EX86" s="87"/>
      <c r="EY86" s="87"/>
      <c r="EZ86" s="87"/>
      <c r="FA86" s="87"/>
      <c r="FB86" s="87"/>
      <c r="FC86" s="87"/>
      <c r="FD86" s="87"/>
      <c r="FE86" s="8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c r="GJ86" s="87"/>
      <c r="GK86" s="87"/>
      <c r="GL86" s="87"/>
      <c r="GM86" s="87"/>
      <c r="GN86" s="87"/>
      <c r="GO86" s="87"/>
      <c r="GP86" s="87"/>
      <c r="GQ86" s="87"/>
      <c r="GR86" s="87"/>
      <c r="GS86" s="87"/>
      <c r="GT86" s="87"/>
      <c r="GU86" s="87"/>
      <c r="GV86" s="87"/>
      <c r="GW86" s="87"/>
      <c r="GX86" s="87"/>
      <c r="GY86" s="87"/>
      <c r="GZ86" s="87"/>
      <c r="HA86" s="87"/>
      <c r="HB86" s="87"/>
      <c r="HC86" s="87"/>
      <c r="HD86" s="87"/>
      <c r="HE86" s="87"/>
      <c r="HF86" s="87"/>
      <c r="HG86" s="87"/>
      <c r="HH86" s="87"/>
      <c r="HI86" s="87"/>
      <c r="HJ86" s="87"/>
      <c r="HK86" s="87"/>
      <c r="HL86" s="87"/>
      <c r="HM86" s="87"/>
      <c r="HN86" s="87"/>
      <c r="HO86" s="87"/>
      <c r="HP86" s="87"/>
      <c r="HQ86" s="87"/>
      <c r="HR86" s="87"/>
      <c r="HS86" s="87"/>
      <c r="HT86" s="87"/>
      <c r="HU86" s="87"/>
      <c r="HV86" s="87"/>
      <c r="HW86" s="87"/>
      <c r="HX86" s="87"/>
      <c r="HY86" s="87"/>
      <c r="HZ86" s="87"/>
      <c r="IA86" s="87"/>
      <c r="IB86" s="87"/>
      <c r="IC86" s="87"/>
      <c r="ID86" s="87"/>
      <c r="IE86" s="87"/>
      <c r="IF86" s="87"/>
      <c r="IG86" s="87"/>
      <c r="IH86" s="87"/>
      <c r="II86" s="87"/>
      <c r="IJ86" s="87"/>
      <c r="IK86" s="87"/>
    </row>
    <row r="87" spans="1:245" ht="16.5" customHeight="1">
      <c r="A87" s="80"/>
      <c r="B87" s="77" t="s">
        <v>311</v>
      </c>
      <c r="C87" s="99">
        <f aca="true" t="shared" si="31" ref="C87:H87">+C88+C129+C150+C152+C163+C165</f>
        <v>0</v>
      </c>
      <c r="D87" s="99">
        <f t="shared" si="31"/>
        <v>526988510</v>
      </c>
      <c r="E87" s="99">
        <f t="shared" si="31"/>
        <v>497113670</v>
      </c>
      <c r="F87" s="99">
        <f t="shared" si="31"/>
        <v>0</v>
      </c>
      <c r="G87" s="99">
        <f t="shared" si="31"/>
        <v>497112357</v>
      </c>
      <c r="H87" s="99">
        <f t="shared" si="31"/>
        <v>36886521</v>
      </c>
      <c r="I87" s="75"/>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c r="DV87" s="87"/>
      <c r="DW87" s="87"/>
      <c r="DX87" s="87"/>
      <c r="DY87" s="87"/>
      <c r="DZ87" s="87"/>
      <c r="EA87" s="87"/>
      <c r="EB87" s="87"/>
      <c r="EC87" s="87"/>
      <c r="ED87" s="87"/>
      <c r="EE87" s="87"/>
      <c r="EF87" s="87"/>
      <c r="EG87" s="87"/>
      <c r="EH87" s="87"/>
      <c r="EI87" s="87"/>
      <c r="EJ87" s="87"/>
      <c r="EK87" s="87"/>
      <c r="EL87" s="87"/>
      <c r="EM87" s="87"/>
      <c r="EN87" s="87"/>
      <c r="EO87" s="87"/>
      <c r="EP87" s="87"/>
      <c r="EQ87" s="87"/>
      <c r="ER87" s="87"/>
      <c r="ES87" s="87"/>
      <c r="ET87" s="87"/>
      <c r="EU87" s="87"/>
      <c r="EV87" s="87"/>
      <c r="EW87" s="87"/>
      <c r="EX87" s="87"/>
      <c r="EY87" s="87"/>
      <c r="EZ87" s="87"/>
      <c r="FA87" s="87"/>
      <c r="FB87" s="87"/>
      <c r="FC87" s="87"/>
      <c r="FD87" s="87"/>
      <c r="FE87" s="87"/>
      <c r="FF87" s="87"/>
      <c r="FG87" s="87"/>
      <c r="FH87" s="87"/>
      <c r="FI87" s="87"/>
      <c r="FJ87" s="87"/>
      <c r="FK87" s="87"/>
      <c r="FL87" s="87"/>
      <c r="FM87" s="87"/>
      <c r="FN87" s="87"/>
      <c r="FO87" s="87"/>
      <c r="FP87" s="87"/>
      <c r="FQ87" s="87"/>
      <c r="FR87" s="87"/>
      <c r="FS87" s="87"/>
      <c r="FT87" s="87"/>
      <c r="FU87" s="87"/>
      <c r="FV87" s="87"/>
      <c r="FW87" s="87"/>
      <c r="FX87" s="87"/>
      <c r="FY87" s="87"/>
      <c r="FZ87" s="87"/>
      <c r="GA87" s="87"/>
      <c r="GB87" s="87"/>
      <c r="GC87" s="87"/>
      <c r="GD87" s="87"/>
      <c r="GE87" s="87"/>
      <c r="GF87" s="87"/>
      <c r="GG87" s="87"/>
      <c r="GH87" s="87"/>
      <c r="GI87" s="87"/>
      <c r="GJ87" s="87"/>
      <c r="GK87" s="87"/>
      <c r="GL87" s="87"/>
      <c r="GM87" s="87"/>
      <c r="GN87" s="87"/>
      <c r="GO87" s="87"/>
      <c r="GP87" s="87"/>
      <c r="GQ87" s="87"/>
      <c r="GR87" s="87"/>
      <c r="GS87" s="87"/>
      <c r="GT87" s="87"/>
      <c r="GU87" s="87"/>
      <c r="GV87" s="87"/>
      <c r="GW87" s="87"/>
      <c r="GX87" s="87"/>
      <c r="GY87" s="87"/>
      <c r="GZ87" s="87"/>
      <c r="HA87" s="87"/>
      <c r="HB87" s="87"/>
      <c r="HC87" s="87"/>
      <c r="HD87" s="87"/>
      <c r="HE87" s="87"/>
      <c r="HF87" s="87"/>
      <c r="HG87" s="87"/>
      <c r="HH87" s="87"/>
      <c r="HI87" s="87"/>
      <c r="HJ87" s="87"/>
      <c r="HK87" s="87"/>
      <c r="HL87" s="87"/>
      <c r="HM87" s="87"/>
      <c r="HN87" s="87"/>
      <c r="HO87" s="87"/>
      <c r="HP87" s="87"/>
      <c r="HQ87" s="87"/>
      <c r="HR87" s="87"/>
      <c r="HS87" s="87"/>
      <c r="HT87" s="87"/>
      <c r="HU87" s="87"/>
      <c r="HV87" s="87"/>
      <c r="HW87" s="87"/>
      <c r="HX87" s="87"/>
      <c r="HY87" s="87"/>
      <c r="HZ87" s="87"/>
      <c r="IA87" s="87"/>
      <c r="IB87" s="87"/>
      <c r="IC87" s="87"/>
      <c r="ID87" s="87"/>
      <c r="IE87" s="87"/>
      <c r="IF87" s="87"/>
      <c r="IG87" s="87"/>
      <c r="IH87" s="87"/>
      <c r="II87" s="87"/>
      <c r="IJ87" s="87"/>
      <c r="IK87" s="87"/>
    </row>
    <row r="88" spans="1:9" s="87" customFormat="1" ht="16.5" customHeight="1">
      <c r="A88" s="72" t="s">
        <v>312</v>
      </c>
      <c r="B88" s="77" t="s">
        <v>313</v>
      </c>
      <c r="C88" s="78">
        <f aca="true" t="shared" si="32" ref="C88:H88">+C89+C96+C109+C125+C127</f>
        <v>0</v>
      </c>
      <c r="D88" s="78">
        <f t="shared" si="32"/>
        <v>224964370</v>
      </c>
      <c r="E88" s="78">
        <f t="shared" si="32"/>
        <v>196678090</v>
      </c>
      <c r="F88" s="78">
        <f t="shared" si="32"/>
        <v>0</v>
      </c>
      <c r="G88" s="78">
        <f t="shared" si="32"/>
        <v>196676783</v>
      </c>
      <c r="H88" s="78">
        <f t="shared" si="32"/>
        <v>11748568</v>
      </c>
      <c r="I88" s="75"/>
    </row>
    <row r="89" spans="1:9" s="87" customFormat="1" ht="16.5" customHeight="1">
      <c r="A89" s="80" t="s">
        <v>314</v>
      </c>
      <c r="B89" s="77" t="s">
        <v>315</v>
      </c>
      <c r="C89" s="74">
        <f aca="true" t="shared" si="33" ref="C89:H89">+C90+C93+C94+C91+C92</f>
        <v>0</v>
      </c>
      <c r="D89" s="74">
        <f t="shared" si="33"/>
        <v>96792000</v>
      </c>
      <c r="E89" s="74">
        <f t="shared" si="33"/>
        <v>85050990</v>
      </c>
      <c r="F89" s="74">
        <f t="shared" si="33"/>
        <v>0</v>
      </c>
      <c r="G89" s="74">
        <f t="shared" si="33"/>
        <v>85049954</v>
      </c>
      <c r="H89" s="74">
        <f t="shared" si="33"/>
        <v>7787152</v>
      </c>
      <c r="I89" s="75"/>
    </row>
    <row r="90" spans="1:9" s="87" customFormat="1" ht="16.5" customHeight="1">
      <c r="A90" s="80"/>
      <c r="B90" s="81" t="s">
        <v>316</v>
      </c>
      <c r="C90" s="82"/>
      <c r="D90" s="83">
        <v>93502000</v>
      </c>
      <c r="E90" s="83">
        <v>82166360</v>
      </c>
      <c r="F90" s="83"/>
      <c r="G90" s="84">
        <v>82165470</v>
      </c>
      <c r="H90" s="84">
        <v>7427607</v>
      </c>
      <c r="I90" s="75"/>
    </row>
    <row r="91" spans="1:9" s="87" customFormat="1" ht="16.5" customHeight="1">
      <c r="A91" s="80"/>
      <c r="B91" s="81" t="s">
        <v>317</v>
      </c>
      <c r="C91" s="82"/>
      <c r="D91" s="83">
        <v>0</v>
      </c>
      <c r="E91" s="83">
        <v>0</v>
      </c>
      <c r="F91" s="83"/>
      <c r="G91" s="84">
        <v>0</v>
      </c>
      <c r="H91" s="84">
        <v>0</v>
      </c>
      <c r="I91" s="75"/>
    </row>
    <row r="92" spans="1:245" s="87" customFormat="1" ht="16.5" customHeight="1">
      <c r="A92" s="80"/>
      <c r="B92" s="81" t="s">
        <v>318</v>
      </c>
      <c r="C92" s="82"/>
      <c r="D92" s="83">
        <v>858000</v>
      </c>
      <c r="E92" s="83">
        <v>477000</v>
      </c>
      <c r="F92" s="83"/>
      <c r="G92" s="84">
        <v>476894</v>
      </c>
      <c r="H92" s="84">
        <v>143596</v>
      </c>
      <c r="I92" s="75"/>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c r="IC92" s="60"/>
      <c r="ID92" s="60"/>
      <c r="IE92" s="60"/>
      <c r="IF92" s="60"/>
      <c r="IG92" s="60"/>
      <c r="IH92" s="60"/>
      <c r="II92" s="60"/>
      <c r="IJ92" s="60"/>
      <c r="IK92" s="60"/>
    </row>
    <row r="93" spans="1:245" s="87" customFormat="1" ht="16.5" customHeight="1">
      <c r="A93" s="80"/>
      <c r="B93" s="81" t="s">
        <v>319</v>
      </c>
      <c r="C93" s="82"/>
      <c r="D93" s="83">
        <v>108000</v>
      </c>
      <c r="E93" s="83">
        <v>108000</v>
      </c>
      <c r="F93" s="83"/>
      <c r="G93" s="84">
        <v>108000</v>
      </c>
      <c r="H93" s="84">
        <v>9000</v>
      </c>
      <c r="I93" s="75"/>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c r="IC93" s="60"/>
      <c r="ID93" s="60"/>
      <c r="IE93" s="60"/>
      <c r="IF93" s="60"/>
      <c r="IG93" s="60"/>
      <c r="IH93" s="60"/>
      <c r="II93" s="60"/>
      <c r="IJ93" s="60"/>
      <c r="IK93" s="60"/>
    </row>
    <row r="94" spans="1:245" s="87" customFormat="1" ht="16.5" customHeight="1">
      <c r="A94" s="80"/>
      <c r="B94" s="81" t="s">
        <v>320</v>
      </c>
      <c r="C94" s="82"/>
      <c r="D94" s="83">
        <v>2324000</v>
      </c>
      <c r="E94" s="83">
        <v>2299630</v>
      </c>
      <c r="F94" s="83"/>
      <c r="G94" s="84">
        <v>2299590</v>
      </c>
      <c r="H94" s="84">
        <v>206949</v>
      </c>
      <c r="I94" s="75"/>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c r="GY94" s="60"/>
      <c r="GZ94" s="60"/>
      <c r="HA94" s="60"/>
      <c r="HB94" s="60"/>
      <c r="HC94" s="60"/>
      <c r="HD94" s="60"/>
      <c r="HE94" s="60"/>
      <c r="HF94" s="60"/>
      <c r="HG94" s="60"/>
      <c r="HH94" s="60"/>
      <c r="HI94" s="60"/>
      <c r="HJ94" s="60"/>
      <c r="HK94" s="60"/>
      <c r="HL94" s="60"/>
      <c r="HM94" s="60"/>
      <c r="HN94" s="60"/>
      <c r="HO94" s="60"/>
      <c r="HP94" s="60"/>
      <c r="HQ94" s="60"/>
      <c r="HR94" s="60"/>
      <c r="HS94" s="60"/>
      <c r="HT94" s="60"/>
      <c r="HU94" s="60"/>
      <c r="HV94" s="60"/>
      <c r="HW94" s="60"/>
      <c r="HX94" s="60"/>
      <c r="HY94" s="60"/>
      <c r="HZ94" s="60"/>
      <c r="IA94" s="60"/>
      <c r="IB94" s="60"/>
      <c r="IC94" s="60"/>
      <c r="ID94" s="60"/>
      <c r="IE94" s="60"/>
      <c r="IF94" s="60"/>
      <c r="IG94" s="60"/>
      <c r="IH94" s="60"/>
      <c r="II94" s="60"/>
      <c r="IJ94" s="60"/>
      <c r="IK94" s="60"/>
    </row>
    <row r="95" spans="1:9" ht="15">
      <c r="A95" s="80"/>
      <c r="B95" s="85" t="s">
        <v>310</v>
      </c>
      <c r="C95" s="82"/>
      <c r="D95" s="83">
        <v>0</v>
      </c>
      <c r="E95" s="83">
        <v>0</v>
      </c>
      <c r="F95" s="83"/>
      <c r="G95" s="84">
        <v>-16125</v>
      </c>
      <c r="H95" s="84">
        <v>-1</v>
      </c>
      <c r="I95" s="75"/>
    </row>
    <row r="96" spans="1:245" ht="30">
      <c r="A96" s="80" t="s">
        <v>321</v>
      </c>
      <c r="B96" s="77" t="s">
        <v>322</v>
      </c>
      <c r="C96" s="82">
        <f aca="true" t="shared" si="34" ref="C96:H96">C97+C98+C99+C100+C101+C102+C104+C103+C105</f>
        <v>0</v>
      </c>
      <c r="D96" s="82">
        <f t="shared" si="34"/>
        <v>95421880</v>
      </c>
      <c r="E96" s="82">
        <f t="shared" si="34"/>
        <v>79762040</v>
      </c>
      <c r="F96" s="82">
        <f t="shared" si="34"/>
        <v>0</v>
      </c>
      <c r="G96" s="82">
        <f t="shared" si="34"/>
        <v>79761850</v>
      </c>
      <c r="H96" s="82">
        <f t="shared" si="34"/>
        <v>1333832</v>
      </c>
      <c r="I96" s="75"/>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6"/>
      <c r="FG96" s="76"/>
      <c r="FH96" s="76"/>
      <c r="FI96" s="76"/>
      <c r="FJ96" s="76"/>
      <c r="FK96" s="76"/>
      <c r="FL96" s="76"/>
      <c r="FM96" s="76"/>
      <c r="FN96" s="76"/>
      <c r="FO96" s="76"/>
      <c r="FP96" s="76"/>
      <c r="FQ96" s="76"/>
      <c r="FR96" s="76"/>
      <c r="FS96" s="76"/>
      <c r="FT96" s="76"/>
      <c r="FU96" s="76"/>
      <c r="FV96" s="76"/>
      <c r="FW96" s="76"/>
      <c r="FX96" s="76"/>
      <c r="FY96" s="76"/>
      <c r="FZ96" s="76"/>
      <c r="GA96" s="76"/>
      <c r="GB96" s="76"/>
      <c r="GC96" s="76"/>
      <c r="GD96" s="76"/>
      <c r="GE96" s="76"/>
      <c r="GF96" s="76"/>
      <c r="GG96" s="76"/>
      <c r="GH96" s="76"/>
      <c r="GI96" s="76"/>
      <c r="GJ96" s="76"/>
      <c r="GK96" s="76"/>
      <c r="GL96" s="76"/>
      <c r="GM96" s="76"/>
      <c r="GN96" s="76"/>
      <c r="GO96" s="76"/>
      <c r="GP96" s="76"/>
      <c r="GQ96" s="76"/>
      <c r="GR96" s="76"/>
      <c r="GS96" s="76"/>
      <c r="GT96" s="76"/>
      <c r="GU96" s="76"/>
      <c r="GV96" s="76"/>
      <c r="GW96" s="76"/>
      <c r="GX96" s="76"/>
      <c r="GY96" s="76"/>
      <c r="GZ96" s="76"/>
      <c r="HA96" s="76"/>
      <c r="HB96" s="76"/>
      <c r="HC96" s="76"/>
      <c r="HD96" s="76"/>
      <c r="HE96" s="76"/>
      <c r="HF96" s="76"/>
      <c r="HG96" s="76"/>
      <c r="HH96" s="76"/>
      <c r="HI96" s="76"/>
      <c r="HJ96" s="76"/>
      <c r="HK96" s="76"/>
      <c r="HL96" s="76"/>
      <c r="HM96" s="76"/>
      <c r="HN96" s="76"/>
      <c r="HO96" s="76"/>
      <c r="HP96" s="76"/>
      <c r="HQ96" s="76"/>
      <c r="HR96" s="76"/>
      <c r="HS96" s="76"/>
      <c r="HT96" s="76"/>
      <c r="HU96" s="76"/>
      <c r="HV96" s="76"/>
      <c r="HW96" s="76"/>
      <c r="HX96" s="76"/>
      <c r="HY96" s="76"/>
      <c r="HZ96" s="76"/>
      <c r="IA96" s="76"/>
      <c r="IB96" s="76"/>
      <c r="IC96" s="76"/>
      <c r="ID96" s="76"/>
      <c r="IE96" s="76"/>
      <c r="IF96" s="76"/>
      <c r="IG96" s="76"/>
      <c r="IH96" s="76"/>
      <c r="II96" s="76"/>
      <c r="IJ96" s="76"/>
      <c r="IK96" s="76"/>
    </row>
    <row r="97" spans="1:10" ht="16.5" customHeight="1">
      <c r="A97" s="80"/>
      <c r="B97" s="81" t="s">
        <v>323</v>
      </c>
      <c r="C97" s="82"/>
      <c r="D97" s="83">
        <v>5496050</v>
      </c>
      <c r="E97" s="83">
        <v>4936820</v>
      </c>
      <c r="F97" s="83"/>
      <c r="G97" s="84">
        <v>4936768</v>
      </c>
      <c r="H97" s="84">
        <v>0</v>
      </c>
      <c r="I97" s="75"/>
      <c r="J97" s="76"/>
    </row>
    <row r="98" spans="1:9" ht="15">
      <c r="A98" s="80"/>
      <c r="B98" s="81" t="s">
        <v>324</v>
      </c>
      <c r="C98" s="82"/>
      <c r="D98" s="83">
        <v>0</v>
      </c>
      <c r="E98" s="83">
        <v>0</v>
      </c>
      <c r="F98" s="83"/>
      <c r="G98" s="84">
        <v>0</v>
      </c>
      <c r="H98" s="84">
        <v>0</v>
      </c>
      <c r="I98" s="75"/>
    </row>
    <row r="99" spans="1:245" s="76" customFormat="1" ht="16.5" customHeight="1">
      <c r="A99" s="80"/>
      <c r="B99" s="81" t="s">
        <v>325</v>
      </c>
      <c r="C99" s="82"/>
      <c r="D99" s="83">
        <v>10381470</v>
      </c>
      <c r="E99" s="83">
        <v>7770360</v>
      </c>
      <c r="F99" s="83"/>
      <c r="G99" s="84">
        <v>7770333</v>
      </c>
      <c r="H99" s="84">
        <v>0</v>
      </c>
      <c r="I99" s="75"/>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c r="IK99" s="60"/>
    </row>
    <row r="100" spans="1:9" ht="16.5" customHeight="1">
      <c r="A100" s="80"/>
      <c r="B100" s="81" t="s">
        <v>326</v>
      </c>
      <c r="C100" s="82"/>
      <c r="D100" s="83">
        <v>27283400</v>
      </c>
      <c r="E100" s="83">
        <v>21436930</v>
      </c>
      <c r="F100" s="83"/>
      <c r="G100" s="84">
        <v>21436898</v>
      </c>
      <c r="H100" s="84">
        <v>0</v>
      </c>
      <c r="I100" s="75"/>
    </row>
    <row r="101" spans="1:9" ht="15">
      <c r="A101" s="80"/>
      <c r="B101" s="100" t="s">
        <v>327</v>
      </c>
      <c r="C101" s="82"/>
      <c r="D101" s="83">
        <v>33150</v>
      </c>
      <c r="E101" s="83">
        <v>30650</v>
      </c>
      <c r="F101" s="83"/>
      <c r="G101" s="84">
        <v>30637</v>
      </c>
      <c r="H101" s="84">
        <v>0</v>
      </c>
      <c r="I101" s="75"/>
    </row>
    <row r="102" spans="1:9" ht="16.5" customHeight="1">
      <c r="A102" s="80"/>
      <c r="B102" s="81" t="s">
        <v>328</v>
      </c>
      <c r="C102" s="82"/>
      <c r="D102" s="83">
        <v>982480</v>
      </c>
      <c r="E102" s="83">
        <v>872050</v>
      </c>
      <c r="F102" s="83"/>
      <c r="G102" s="84">
        <v>872007</v>
      </c>
      <c r="H102" s="84">
        <v>0</v>
      </c>
      <c r="I102" s="75"/>
    </row>
    <row r="103" spans="1:9" ht="16.5" customHeight="1">
      <c r="A103" s="80"/>
      <c r="B103" s="101" t="s">
        <v>329</v>
      </c>
      <c r="C103" s="82"/>
      <c r="D103" s="83">
        <v>0</v>
      </c>
      <c r="E103" s="83">
        <v>0</v>
      </c>
      <c r="F103" s="83"/>
      <c r="G103" s="84">
        <v>0</v>
      </c>
      <c r="H103" s="84">
        <v>0</v>
      </c>
      <c r="I103" s="75"/>
    </row>
    <row r="104" spans="1:9" ht="15">
      <c r="A104" s="80"/>
      <c r="B104" s="101" t="s">
        <v>330</v>
      </c>
      <c r="C104" s="82"/>
      <c r="D104" s="83">
        <v>39739490</v>
      </c>
      <c r="E104" s="83">
        <v>33131030</v>
      </c>
      <c r="F104" s="83"/>
      <c r="G104" s="102">
        <v>33131015</v>
      </c>
      <c r="H104" s="102">
        <v>0</v>
      </c>
      <c r="I104" s="75"/>
    </row>
    <row r="105" spans="1:9" ht="16.5" customHeight="1">
      <c r="A105" s="80"/>
      <c r="B105" s="103" t="s">
        <v>331</v>
      </c>
      <c r="C105" s="82">
        <f aca="true" t="shared" si="35" ref="C105:H105">C106+C107</f>
        <v>0</v>
      </c>
      <c r="D105" s="82">
        <f t="shared" si="35"/>
        <v>11505840</v>
      </c>
      <c r="E105" s="82">
        <f t="shared" si="35"/>
        <v>11584200</v>
      </c>
      <c r="F105" s="82">
        <f t="shared" si="35"/>
        <v>0</v>
      </c>
      <c r="G105" s="82">
        <f t="shared" si="35"/>
        <v>11584192</v>
      </c>
      <c r="H105" s="82">
        <f t="shared" si="35"/>
        <v>1333832</v>
      </c>
      <c r="I105" s="75"/>
    </row>
    <row r="106" spans="1:9" ht="16.5" customHeight="1">
      <c r="A106" s="80"/>
      <c r="B106" s="101" t="s">
        <v>332</v>
      </c>
      <c r="C106" s="82"/>
      <c r="D106" s="83">
        <v>11223780</v>
      </c>
      <c r="E106" s="83">
        <v>11312260</v>
      </c>
      <c r="F106" s="83"/>
      <c r="G106" s="84">
        <v>11312255</v>
      </c>
      <c r="H106" s="84">
        <v>1291246</v>
      </c>
      <c r="I106" s="75"/>
    </row>
    <row r="107" spans="1:9" ht="15">
      <c r="A107" s="80"/>
      <c r="B107" s="101" t="s">
        <v>333</v>
      </c>
      <c r="C107" s="82"/>
      <c r="D107" s="83">
        <v>282060</v>
      </c>
      <c r="E107" s="83">
        <v>271940</v>
      </c>
      <c r="F107" s="83"/>
      <c r="G107" s="84">
        <v>271937</v>
      </c>
      <c r="H107" s="84">
        <v>42586</v>
      </c>
      <c r="I107" s="75"/>
    </row>
    <row r="108" spans="1:9" ht="15">
      <c r="A108" s="80"/>
      <c r="B108" s="85" t="s">
        <v>310</v>
      </c>
      <c r="C108" s="82"/>
      <c r="D108" s="83">
        <v>0</v>
      </c>
      <c r="E108" s="83">
        <v>0</v>
      </c>
      <c r="F108" s="83"/>
      <c r="G108" s="84">
        <v>-20630</v>
      </c>
      <c r="H108" s="84">
        <v>0</v>
      </c>
      <c r="I108" s="75"/>
    </row>
    <row r="109" spans="1:9" ht="16.5" customHeight="1">
      <c r="A109" s="72" t="s">
        <v>334</v>
      </c>
      <c r="B109" s="77" t="s">
        <v>335</v>
      </c>
      <c r="C109" s="82">
        <f aca="true" t="shared" si="36" ref="C109:H109">C110+C111+C112+C113+C114+C115+C116+C117+C118+C119</f>
        <v>0</v>
      </c>
      <c r="D109" s="82">
        <f t="shared" si="36"/>
        <v>4839230</v>
      </c>
      <c r="E109" s="82">
        <f t="shared" si="36"/>
        <v>4094510</v>
      </c>
      <c r="F109" s="82">
        <f t="shared" si="36"/>
        <v>0</v>
      </c>
      <c r="G109" s="82">
        <f t="shared" si="36"/>
        <v>4094449</v>
      </c>
      <c r="H109" s="82">
        <f t="shared" si="36"/>
        <v>0</v>
      </c>
      <c r="I109" s="75"/>
    </row>
    <row r="110" spans="1:9" ht="15">
      <c r="A110" s="80"/>
      <c r="B110" s="81" t="s">
        <v>326</v>
      </c>
      <c r="C110" s="82"/>
      <c r="D110" s="83">
        <v>3259250</v>
      </c>
      <c r="E110" s="83">
        <v>2910770</v>
      </c>
      <c r="F110" s="83"/>
      <c r="G110" s="84">
        <v>2910731</v>
      </c>
      <c r="H110" s="84">
        <v>0</v>
      </c>
      <c r="I110" s="75"/>
    </row>
    <row r="111" spans="1:9" ht="30">
      <c r="A111" s="80"/>
      <c r="B111" s="104" t="s">
        <v>336</v>
      </c>
      <c r="C111" s="82"/>
      <c r="D111" s="83">
        <v>110160</v>
      </c>
      <c r="E111" s="83">
        <v>63140</v>
      </c>
      <c r="F111" s="83"/>
      <c r="G111" s="84">
        <v>63140</v>
      </c>
      <c r="H111" s="84">
        <v>0</v>
      </c>
      <c r="I111" s="75"/>
    </row>
    <row r="112" spans="1:9" ht="16.5" customHeight="1">
      <c r="A112" s="80"/>
      <c r="B112" s="105" t="s">
        <v>337</v>
      </c>
      <c r="C112" s="82"/>
      <c r="D112" s="83">
        <v>261460</v>
      </c>
      <c r="E112" s="83">
        <v>210140</v>
      </c>
      <c r="F112" s="83"/>
      <c r="G112" s="84">
        <v>210131</v>
      </c>
      <c r="H112" s="84">
        <v>0</v>
      </c>
      <c r="I112" s="75"/>
    </row>
    <row r="113" spans="1:9" ht="30">
      <c r="A113" s="80"/>
      <c r="B113" s="105" t="s">
        <v>338</v>
      </c>
      <c r="C113" s="82"/>
      <c r="D113" s="83">
        <v>0</v>
      </c>
      <c r="E113" s="83">
        <v>0</v>
      </c>
      <c r="F113" s="83"/>
      <c r="G113" s="84">
        <v>0</v>
      </c>
      <c r="H113" s="84">
        <v>0</v>
      </c>
      <c r="I113" s="75"/>
    </row>
    <row r="114" spans="1:9" ht="16.5" customHeight="1">
      <c r="A114" s="80"/>
      <c r="B114" s="105" t="s">
        <v>339</v>
      </c>
      <c r="C114" s="82"/>
      <c r="D114" s="83">
        <v>0</v>
      </c>
      <c r="E114" s="83">
        <v>0</v>
      </c>
      <c r="F114" s="83"/>
      <c r="G114" s="84">
        <v>0</v>
      </c>
      <c r="H114" s="84">
        <v>0</v>
      </c>
      <c r="I114" s="75"/>
    </row>
    <row r="115" spans="1:245" ht="16.5" customHeight="1">
      <c r="A115" s="80"/>
      <c r="B115" s="81" t="s">
        <v>323</v>
      </c>
      <c r="C115" s="82"/>
      <c r="D115" s="83">
        <v>0</v>
      </c>
      <c r="E115" s="83">
        <v>0</v>
      </c>
      <c r="F115" s="83"/>
      <c r="G115" s="84">
        <v>0</v>
      </c>
      <c r="H115" s="84">
        <v>0</v>
      </c>
      <c r="I115" s="75"/>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c r="IB115" s="76"/>
      <c r="IC115" s="76"/>
      <c r="ID115" s="76"/>
      <c r="IE115" s="76"/>
      <c r="IF115" s="76"/>
      <c r="IG115" s="76"/>
      <c r="IH115" s="76"/>
      <c r="II115" s="76"/>
      <c r="IJ115" s="76"/>
      <c r="IK115" s="76"/>
    </row>
    <row r="116" spans="1:245" ht="16.5" customHeight="1">
      <c r="A116" s="80"/>
      <c r="B116" s="105" t="s">
        <v>340</v>
      </c>
      <c r="C116" s="82"/>
      <c r="D116" s="83">
        <v>1208360</v>
      </c>
      <c r="E116" s="83">
        <v>910460</v>
      </c>
      <c r="F116" s="83"/>
      <c r="G116" s="106">
        <v>910447</v>
      </c>
      <c r="H116" s="106">
        <v>0</v>
      </c>
      <c r="I116" s="75"/>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c r="IB116" s="76"/>
      <c r="IC116" s="76"/>
      <c r="ID116" s="76"/>
      <c r="IE116" s="76"/>
      <c r="IF116" s="76"/>
      <c r="IG116" s="76"/>
      <c r="IH116" s="76"/>
      <c r="II116" s="76"/>
      <c r="IJ116" s="76"/>
      <c r="IK116" s="76"/>
    </row>
    <row r="117" spans="1:245" ht="15">
      <c r="A117" s="80"/>
      <c r="B117" s="107" t="s">
        <v>341</v>
      </c>
      <c r="C117" s="82"/>
      <c r="D117" s="83">
        <v>0</v>
      </c>
      <c r="E117" s="83">
        <v>0</v>
      </c>
      <c r="F117" s="83"/>
      <c r="G117" s="106">
        <v>0</v>
      </c>
      <c r="H117" s="106">
        <v>0</v>
      </c>
      <c r="I117" s="75"/>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c r="IB117" s="76"/>
      <c r="IC117" s="76"/>
      <c r="ID117" s="76"/>
      <c r="IE117" s="76"/>
      <c r="IF117" s="76"/>
      <c r="IG117" s="76"/>
      <c r="IH117" s="76"/>
      <c r="II117" s="76"/>
      <c r="IJ117" s="76"/>
      <c r="IK117" s="76"/>
    </row>
    <row r="118" spans="1:9" s="76" customFormat="1" ht="30">
      <c r="A118" s="80"/>
      <c r="B118" s="107" t="s">
        <v>342</v>
      </c>
      <c r="C118" s="82"/>
      <c r="D118" s="83">
        <v>0</v>
      </c>
      <c r="E118" s="83">
        <v>0</v>
      </c>
      <c r="F118" s="83"/>
      <c r="G118" s="106">
        <v>0</v>
      </c>
      <c r="H118" s="106">
        <v>0</v>
      </c>
      <c r="I118" s="75"/>
    </row>
    <row r="119" spans="1:9" s="76" customFormat="1" ht="30">
      <c r="A119" s="80"/>
      <c r="B119" s="108" t="s">
        <v>343</v>
      </c>
      <c r="C119" s="82">
        <f aca="true" t="shared" si="37" ref="C119:H119">C120+C121+C122+C123</f>
        <v>0</v>
      </c>
      <c r="D119" s="82">
        <f t="shared" si="37"/>
        <v>0</v>
      </c>
      <c r="E119" s="82">
        <f t="shared" si="37"/>
        <v>0</v>
      </c>
      <c r="F119" s="82">
        <f t="shared" si="37"/>
        <v>0</v>
      </c>
      <c r="G119" s="82">
        <f t="shared" si="37"/>
        <v>0</v>
      </c>
      <c r="H119" s="82">
        <f t="shared" si="37"/>
        <v>0</v>
      </c>
      <c r="I119" s="82"/>
    </row>
    <row r="120" spans="1:9" s="76" customFormat="1" ht="15">
      <c r="A120" s="80"/>
      <c r="B120" s="109" t="s">
        <v>344</v>
      </c>
      <c r="C120" s="82"/>
      <c r="D120" s="83">
        <v>0</v>
      </c>
      <c r="E120" s="83">
        <v>0</v>
      </c>
      <c r="F120" s="83"/>
      <c r="G120" s="106">
        <v>0</v>
      </c>
      <c r="H120" s="106">
        <v>0</v>
      </c>
      <c r="I120" s="75"/>
    </row>
    <row r="121" spans="1:9" s="76" customFormat="1" ht="30">
      <c r="A121" s="80"/>
      <c r="B121" s="109" t="s">
        <v>345</v>
      </c>
      <c r="C121" s="82"/>
      <c r="D121" s="83">
        <v>0</v>
      </c>
      <c r="E121" s="83">
        <v>0</v>
      </c>
      <c r="F121" s="83"/>
      <c r="G121" s="106">
        <v>0</v>
      </c>
      <c r="H121" s="106">
        <v>0</v>
      </c>
      <c r="I121" s="75"/>
    </row>
    <row r="122" spans="1:9" s="76" customFormat="1" ht="30">
      <c r="A122" s="80"/>
      <c r="B122" s="109" t="s">
        <v>346</v>
      </c>
      <c r="C122" s="82"/>
      <c r="D122" s="83">
        <v>0</v>
      </c>
      <c r="E122" s="83">
        <v>0</v>
      </c>
      <c r="F122" s="83"/>
      <c r="G122" s="106">
        <v>0</v>
      </c>
      <c r="H122" s="106">
        <v>0</v>
      </c>
      <c r="I122" s="75"/>
    </row>
    <row r="123" spans="1:9" s="76" customFormat="1" ht="30">
      <c r="A123" s="80"/>
      <c r="B123" s="109" t="s">
        <v>347</v>
      </c>
      <c r="C123" s="82"/>
      <c r="D123" s="83">
        <v>0</v>
      </c>
      <c r="E123" s="83">
        <v>0</v>
      </c>
      <c r="F123" s="83"/>
      <c r="G123" s="106">
        <v>0</v>
      </c>
      <c r="H123" s="106">
        <v>0</v>
      </c>
      <c r="I123" s="75"/>
    </row>
    <row r="124" spans="1:9" s="76" customFormat="1" ht="15">
      <c r="A124" s="80"/>
      <c r="B124" s="85" t="s">
        <v>310</v>
      </c>
      <c r="C124" s="82"/>
      <c r="D124" s="83">
        <v>0</v>
      </c>
      <c r="E124" s="83">
        <v>0</v>
      </c>
      <c r="F124" s="83"/>
      <c r="G124" s="106">
        <v>0</v>
      </c>
      <c r="H124" s="106">
        <v>0</v>
      </c>
      <c r="I124" s="75"/>
    </row>
    <row r="125" spans="1:9" s="76" customFormat="1" ht="15">
      <c r="A125" s="80" t="s">
        <v>348</v>
      </c>
      <c r="B125" s="85" t="s">
        <v>349</v>
      </c>
      <c r="C125" s="74"/>
      <c r="D125" s="83">
        <v>23093260</v>
      </c>
      <c r="E125" s="83">
        <v>22971550</v>
      </c>
      <c r="F125" s="83"/>
      <c r="G125" s="84">
        <v>22971530</v>
      </c>
      <c r="H125" s="84">
        <v>2223660</v>
      </c>
      <c r="I125" s="75"/>
    </row>
    <row r="126" spans="1:245" s="76" customFormat="1" ht="16.5" customHeight="1">
      <c r="A126" s="80"/>
      <c r="B126" s="85" t="s">
        <v>310</v>
      </c>
      <c r="C126" s="74"/>
      <c r="D126" s="83">
        <v>0</v>
      </c>
      <c r="E126" s="83">
        <v>0</v>
      </c>
      <c r="F126" s="83"/>
      <c r="G126" s="84">
        <v>0</v>
      </c>
      <c r="H126" s="84">
        <v>0</v>
      </c>
      <c r="I126" s="75"/>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c r="GY126" s="60"/>
      <c r="GZ126" s="60"/>
      <c r="HA126" s="60"/>
      <c r="HB126" s="60"/>
      <c r="HC126" s="60"/>
      <c r="HD126" s="60"/>
      <c r="HE126" s="60"/>
      <c r="HF126" s="60"/>
      <c r="HG126" s="60"/>
      <c r="HH126" s="60"/>
      <c r="HI126" s="60"/>
      <c r="HJ126" s="60"/>
      <c r="HK126" s="60"/>
      <c r="HL126" s="60"/>
      <c r="HM126" s="60"/>
      <c r="HN126" s="60"/>
      <c r="HO126" s="60"/>
      <c r="HP126" s="60"/>
      <c r="HQ126" s="60"/>
      <c r="HR126" s="60"/>
      <c r="HS126" s="60"/>
      <c r="HT126" s="60"/>
      <c r="HU126" s="60"/>
      <c r="HV126" s="60"/>
      <c r="HW126" s="60"/>
      <c r="HX126" s="60"/>
      <c r="HY126" s="60"/>
      <c r="HZ126" s="60"/>
      <c r="IA126" s="60"/>
      <c r="IB126" s="60"/>
      <c r="IC126" s="60"/>
      <c r="ID126" s="60"/>
      <c r="IE126" s="60"/>
      <c r="IF126" s="60"/>
      <c r="IG126" s="60"/>
      <c r="IH126" s="60"/>
      <c r="II126" s="60"/>
      <c r="IJ126" s="60"/>
      <c r="IK126" s="60"/>
    </row>
    <row r="127" spans="1:245" s="76" customFormat="1" ht="16.5" customHeight="1">
      <c r="A127" s="80" t="s">
        <v>350</v>
      </c>
      <c r="B127" s="85" t="s">
        <v>351</v>
      </c>
      <c r="C127" s="82"/>
      <c r="D127" s="83">
        <v>4818000</v>
      </c>
      <c r="E127" s="83">
        <v>4799000</v>
      </c>
      <c r="F127" s="83"/>
      <c r="G127" s="94">
        <v>4799000</v>
      </c>
      <c r="H127" s="94">
        <v>403924</v>
      </c>
      <c r="I127" s="75"/>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c r="FW127" s="60"/>
      <c r="FX127" s="60"/>
      <c r="FY127" s="60"/>
      <c r="FZ127" s="60"/>
      <c r="GA127" s="60"/>
      <c r="GB127" s="60"/>
      <c r="GC127" s="60"/>
      <c r="GD127" s="60"/>
      <c r="GE127" s="60"/>
      <c r="GF127" s="60"/>
      <c r="GG127" s="60"/>
      <c r="GH127" s="60"/>
      <c r="GI127" s="60"/>
      <c r="GJ127" s="60"/>
      <c r="GK127" s="60"/>
      <c r="GL127" s="60"/>
      <c r="GM127" s="60"/>
      <c r="GN127" s="60"/>
      <c r="GO127" s="60"/>
      <c r="GP127" s="60"/>
      <c r="GQ127" s="60"/>
      <c r="GR127" s="60"/>
      <c r="GS127" s="60"/>
      <c r="GT127" s="60"/>
      <c r="GU127" s="60"/>
      <c r="GV127" s="60"/>
      <c r="GW127" s="60"/>
      <c r="GX127" s="60"/>
      <c r="GY127" s="60"/>
      <c r="GZ127" s="60"/>
      <c r="HA127" s="60"/>
      <c r="HB127" s="60"/>
      <c r="HC127" s="60"/>
      <c r="HD127" s="60"/>
      <c r="HE127" s="60"/>
      <c r="HF127" s="60"/>
      <c r="HG127" s="60"/>
      <c r="HH127" s="60"/>
      <c r="HI127" s="60"/>
      <c r="HJ127" s="60"/>
      <c r="HK127" s="60"/>
      <c r="HL127" s="60"/>
      <c r="HM127" s="60"/>
      <c r="HN127" s="60"/>
      <c r="HO127" s="60"/>
      <c r="HP127" s="60"/>
      <c r="HQ127" s="60"/>
      <c r="HR127" s="60"/>
      <c r="HS127" s="60"/>
      <c r="HT127" s="60"/>
      <c r="HU127" s="60"/>
      <c r="HV127" s="60"/>
      <c r="HW127" s="60"/>
      <c r="HX127" s="60"/>
      <c r="HY127" s="60"/>
      <c r="HZ127" s="60"/>
      <c r="IA127" s="60"/>
      <c r="IB127" s="60"/>
      <c r="IC127" s="60"/>
      <c r="ID127" s="60"/>
      <c r="IE127" s="60"/>
      <c r="IF127" s="60"/>
      <c r="IG127" s="60"/>
      <c r="IH127" s="60"/>
      <c r="II127" s="60"/>
      <c r="IJ127" s="60"/>
      <c r="IK127" s="60"/>
    </row>
    <row r="128" spans="1:10" s="76" customFormat="1" ht="16.5" customHeight="1">
      <c r="A128" s="80"/>
      <c r="B128" s="85" t="s">
        <v>310</v>
      </c>
      <c r="C128" s="82"/>
      <c r="D128" s="83">
        <v>0</v>
      </c>
      <c r="E128" s="83">
        <v>0</v>
      </c>
      <c r="F128" s="83"/>
      <c r="G128" s="94">
        <v>-4200</v>
      </c>
      <c r="H128" s="94">
        <v>0</v>
      </c>
      <c r="I128" s="75"/>
      <c r="J128" s="60"/>
    </row>
    <row r="129" spans="1:245" ht="16.5" customHeight="1">
      <c r="A129" s="72" t="s">
        <v>352</v>
      </c>
      <c r="B129" s="77" t="s">
        <v>353</v>
      </c>
      <c r="C129" s="78">
        <f aca="true" t="shared" si="38" ref="C129:H129">+C130+C134+C136+C140+C146</f>
        <v>0</v>
      </c>
      <c r="D129" s="78">
        <f t="shared" si="38"/>
        <v>89336060</v>
      </c>
      <c r="E129" s="78">
        <f t="shared" si="38"/>
        <v>88882500</v>
      </c>
      <c r="F129" s="78">
        <f t="shared" si="38"/>
        <v>0</v>
      </c>
      <c r="G129" s="78">
        <f t="shared" si="38"/>
        <v>88882500</v>
      </c>
      <c r="H129" s="78">
        <f t="shared" si="38"/>
        <v>8202511</v>
      </c>
      <c r="I129" s="75"/>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c r="EO129" s="76"/>
      <c r="EP129" s="76"/>
      <c r="EQ129" s="76"/>
      <c r="ER129" s="76"/>
      <c r="ES129" s="76"/>
      <c r="ET129" s="76"/>
      <c r="EU129" s="76"/>
      <c r="EV129" s="76"/>
      <c r="EW129" s="76"/>
      <c r="EX129" s="76"/>
      <c r="EY129" s="76"/>
      <c r="EZ129" s="76"/>
      <c r="FA129" s="76"/>
      <c r="FB129" s="76"/>
      <c r="FC129" s="76"/>
      <c r="FD129" s="76"/>
      <c r="FE129" s="76"/>
      <c r="FF129" s="76"/>
      <c r="FG129" s="76"/>
      <c r="FH129" s="76"/>
      <c r="FI129" s="76"/>
      <c r="FJ129" s="76"/>
      <c r="FK129" s="76"/>
      <c r="FL129" s="76"/>
      <c r="FM129" s="76"/>
      <c r="FN129" s="76"/>
      <c r="FO129" s="76"/>
      <c r="FP129" s="76"/>
      <c r="FQ129" s="76"/>
      <c r="FR129" s="76"/>
      <c r="FS129" s="76"/>
      <c r="FT129" s="76"/>
      <c r="FU129" s="76"/>
      <c r="FV129" s="76"/>
      <c r="FW129" s="76"/>
      <c r="FX129" s="76"/>
      <c r="FY129" s="76"/>
      <c r="FZ129" s="76"/>
      <c r="GA129" s="76"/>
      <c r="GB129" s="76"/>
      <c r="GC129" s="76"/>
      <c r="GD129" s="76"/>
      <c r="GE129" s="76"/>
      <c r="GF129" s="76"/>
      <c r="GG129" s="76"/>
      <c r="GH129" s="76"/>
      <c r="GI129" s="76"/>
      <c r="GJ129" s="76"/>
      <c r="GK129" s="76"/>
      <c r="GL129" s="76"/>
      <c r="GM129" s="76"/>
      <c r="GN129" s="76"/>
      <c r="GO129" s="76"/>
      <c r="GP129" s="76"/>
      <c r="GQ129" s="76"/>
      <c r="GR129" s="76"/>
      <c r="GS129" s="76"/>
      <c r="GT129" s="76"/>
      <c r="GU129" s="76"/>
      <c r="GV129" s="76"/>
      <c r="GW129" s="76"/>
      <c r="GX129" s="76"/>
      <c r="GY129" s="76"/>
      <c r="GZ129" s="76"/>
      <c r="HA129" s="76"/>
      <c r="HB129" s="76"/>
      <c r="HC129" s="76"/>
      <c r="HD129" s="76"/>
      <c r="HE129" s="76"/>
      <c r="HF129" s="76"/>
      <c r="HG129" s="76"/>
      <c r="HH129" s="76"/>
      <c r="HI129" s="76"/>
      <c r="HJ129" s="76"/>
      <c r="HK129" s="76"/>
      <c r="HL129" s="76"/>
      <c r="HM129" s="76"/>
      <c r="HN129" s="76"/>
      <c r="HO129" s="76"/>
      <c r="HP129" s="76"/>
      <c r="HQ129" s="76"/>
      <c r="HR129" s="76"/>
      <c r="HS129" s="76"/>
      <c r="HT129" s="76"/>
      <c r="HU129" s="76"/>
      <c r="HV129" s="76"/>
      <c r="HW129" s="76"/>
      <c r="HX129" s="76"/>
      <c r="HY129" s="76"/>
      <c r="HZ129" s="76"/>
      <c r="IA129" s="76"/>
      <c r="IB129" s="76"/>
      <c r="IC129" s="76"/>
      <c r="ID129" s="76"/>
      <c r="IE129" s="76"/>
      <c r="IF129" s="76"/>
      <c r="IG129" s="76"/>
      <c r="IH129" s="76"/>
      <c r="II129" s="76"/>
      <c r="IJ129" s="76"/>
      <c r="IK129" s="76"/>
    </row>
    <row r="130" spans="1:245" ht="16.5" customHeight="1">
      <c r="A130" s="72" t="s">
        <v>354</v>
      </c>
      <c r="B130" s="77" t="s">
        <v>355</v>
      </c>
      <c r="C130" s="74">
        <f aca="true" t="shared" si="39" ref="C130:H130">+C131+C132</f>
        <v>0</v>
      </c>
      <c r="D130" s="74">
        <f t="shared" si="39"/>
        <v>47743790</v>
      </c>
      <c r="E130" s="74">
        <f t="shared" si="39"/>
        <v>47234680</v>
      </c>
      <c r="F130" s="74">
        <f t="shared" si="39"/>
        <v>0</v>
      </c>
      <c r="G130" s="74">
        <f t="shared" si="39"/>
        <v>47234680</v>
      </c>
      <c r="H130" s="74">
        <f t="shared" si="39"/>
        <v>4353632</v>
      </c>
      <c r="I130" s="75"/>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c r="EO130" s="76"/>
      <c r="EP130" s="76"/>
      <c r="EQ130" s="76"/>
      <c r="ER130" s="76"/>
      <c r="ES130" s="76"/>
      <c r="ET130" s="76"/>
      <c r="EU130" s="76"/>
      <c r="EV130" s="76"/>
      <c r="EW130" s="76"/>
      <c r="EX130" s="76"/>
      <c r="EY130" s="76"/>
      <c r="EZ130" s="76"/>
      <c r="FA130" s="76"/>
      <c r="FB130" s="76"/>
      <c r="FC130" s="76"/>
      <c r="FD130" s="76"/>
      <c r="FE130" s="76"/>
      <c r="FF130" s="76"/>
      <c r="FG130" s="76"/>
      <c r="FH130" s="76"/>
      <c r="FI130" s="76"/>
      <c r="FJ130" s="76"/>
      <c r="FK130" s="76"/>
      <c r="FL130" s="76"/>
      <c r="FM130" s="76"/>
      <c r="FN130" s="76"/>
      <c r="FO130" s="76"/>
      <c r="FP130" s="76"/>
      <c r="FQ130" s="76"/>
      <c r="FR130" s="76"/>
      <c r="FS130" s="76"/>
      <c r="FT130" s="76"/>
      <c r="FU130" s="76"/>
      <c r="FV130" s="76"/>
      <c r="FW130" s="76"/>
      <c r="FX130" s="76"/>
      <c r="FY130" s="76"/>
      <c r="FZ130" s="76"/>
      <c r="GA130" s="76"/>
      <c r="GB130" s="76"/>
      <c r="GC130" s="76"/>
      <c r="GD130" s="76"/>
      <c r="GE130" s="76"/>
      <c r="GF130" s="76"/>
      <c r="GG130" s="76"/>
      <c r="GH130" s="76"/>
      <c r="GI130" s="76"/>
      <c r="GJ130" s="76"/>
      <c r="GK130" s="76"/>
      <c r="GL130" s="76"/>
      <c r="GM130" s="76"/>
      <c r="GN130" s="76"/>
      <c r="GO130" s="76"/>
      <c r="GP130" s="76"/>
      <c r="GQ130" s="76"/>
      <c r="GR130" s="76"/>
      <c r="GS130" s="76"/>
      <c r="GT130" s="76"/>
      <c r="GU130" s="76"/>
      <c r="GV130" s="76"/>
      <c r="GW130" s="76"/>
      <c r="GX130" s="76"/>
      <c r="GY130" s="76"/>
      <c r="GZ130" s="76"/>
      <c r="HA130" s="76"/>
      <c r="HB130" s="76"/>
      <c r="HC130" s="76"/>
      <c r="HD130" s="76"/>
      <c r="HE130" s="76"/>
      <c r="HF130" s="76"/>
      <c r="HG130" s="76"/>
      <c r="HH130" s="76"/>
      <c r="HI130" s="76"/>
      <c r="HJ130" s="76"/>
      <c r="HK130" s="76"/>
      <c r="HL130" s="76"/>
      <c r="HM130" s="76"/>
      <c r="HN130" s="76"/>
      <c r="HO130" s="76"/>
      <c r="HP130" s="76"/>
      <c r="HQ130" s="76"/>
      <c r="HR130" s="76"/>
      <c r="HS130" s="76"/>
      <c r="HT130" s="76"/>
      <c r="HU130" s="76"/>
      <c r="HV130" s="76"/>
      <c r="HW130" s="76"/>
      <c r="HX130" s="76"/>
      <c r="HY130" s="76"/>
      <c r="HZ130" s="76"/>
      <c r="IA130" s="76"/>
      <c r="IB130" s="76"/>
      <c r="IC130" s="76"/>
      <c r="ID130" s="76"/>
      <c r="IE130" s="76"/>
      <c r="IF130" s="76"/>
      <c r="IG130" s="76"/>
      <c r="IH130" s="76"/>
      <c r="II130" s="76"/>
      <c r="IJ130" s="76"/>
      <c r="IK130" s="76"/>
    </row>
    <row r="131" spans="1:9" s="76" customFormat="1" ht="16.5" customHeight="1">
      <c r="A131" s="80"/>
      <c r="B131" s="110" t="s">
        <v>356</v>
      </c>
      <c r="C131" s="82"/>
      <c r="D131" s="83">
        <v>42031000</v>
      </c>
      <c r="E131" s="83">
        <v>41862960</v>
      </c>
      <c r="F131" s="83"/>
      <c r="G131" s="84">
        <v>41862960</v>
      </c>
      <c r="H131" s="84">
        <v>3690632</v>
      </c>
      <c r="I131" s="75"/>
    </row>
    <row r="132" spans="1:9" s="76" customFormat="1" ht="16.5" customHeight="1">
      <c r="A132" s="80"/>
      <c r="B132" s="110" t="s">
        <v>357</v>
      </c>
      <c r="C132" s="82"/>
      <c r="D132" s="83">
        <v>5712790</v>
      </c>
      <c r="E132" s="83">
        <v>5371720</v>
      </c>
      <c r="F132" s="83"/>
      <c r="G132" s="111">
        <v>5371720</v>
      </c>
      <c r="H132" s="111">
        <v>663000</v>
      </c>
      <c r="I132" s="75"/>
    </row>
    <row r="133" spans="1:9" s="76" customFormat="1" ht="16.5" customHeight="1">
      <c r="A133" s="80"/>
      <c r="B133" s="85" t="s">
        <v>310</v>
      </c>
      <c r="C133" s="82"/>
      <c r="D133" s="83">
        <v>0</v>
      </c>
      <c r="E133" s="83">
        <v>0</v>
      </c>
      <c r="F133" s="83"/>
      <c r="G133" s="111">
        <v>-1949</v>
      </c>
      <c r="H133" s="111">
        <v>0</v>
      </c>
      <c r="I133" s="75"/>
    </row>
    <row r="134" spans="1:9" s="76" customFormat="1" ht="16.5" customHeight="1">
      <c r="A134" s="80" t="s">
        <v>358</v>
      </c>
      <c r="B134" s="112" t="s">
        <v>359</v>
      </c>
      <c r="C134" s="82"/>
      <c r="D134" s="83">
        <v>21682000</v>
      </c>
      <c r="E134" s="83">
        <v>21821000</v>
      </c>
      <c r="F134" s="83"/>
      <c r="G134" s="82">
        <v>21821000</v>
      </c>
      <c r="H134" s="82">
        <v>2033311</v>
      </c>
      <c r="I134" s="75"/>
    </row>
    <row r="135" spans="1:9" s="76" customFormat="1" ht="16.5" customHeight="1">
      <c r="A135" s="80"/>
      <c r="B135" s="85" t="s">
        <v>310</v>
      </c>
      <c r="C135" s="82"/>
      <c r="D135" s="83">
        <v>0</v>
      </c>
      <c r="E135" s="83">
        <v>0</v>
      </c>
      <c r="F135" s="83"/>
      <c r="G135" s="111">
        <v>-23535</v>
      </c>
      <c r="H135" s="111">
        <v>0</v>
      </c>
      <c r="I135" s="75"/>
    </row>
    <row r="136" spans="1:245" s="76" customFormat="1" ht="16.5" customHeight="1">
      <c r="A136" s="72" t="s">
        <v>360</v>
      </c>
      <c r="B136" s="113" t="s">
        <v>361</v>
      </c>
      <c r="C136" s="82">
        <f aca="true" t="shared" si="40" ref="C136:H136">+C137+C138</f>
        <v>0</v>
      </c>
      <c r="D136" s="82">
        <f t="shared" si="40"/>
        <v>2919000</v>
      </c>
      <c r="E136" s="82">
        <f t="shared" si="40"/>
        <v>2854000</v>
      </c>
      <c r="F136" s="82">
        <f t="shared" si="40"/>
        <v>0</v>
      </c>
      <c r="G136" s="82">
        <f t="shared" si="40"/>
        <v>2854000</v>
      </c>
      <c r="H136" s="82">
        <f t="shared" si="40"/>
        <v>262348</v>
      </c>
      <c r="I136" s="75"/>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c r="EX136" s="60"/>
      <c r="EY136" s="60"/>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c r="GM136" s="60"/>
      <c r="GN136" s="60"/>
      <c r="GO136" s="60"/>
      <c r="GP136" s="60"/>
      <c r="GQ136" s="60"/>
      <c r="GR136" s="60"/>
      <c r="GS136" s="60"/>
      <c r="GT136" s="60"/>
      <c r="GU136" s="60"/>
      <c r="GV136" s="60"/>
      <c r="GW136" s="60"/>
      <c r="GX136" s="60"/>
      <c r="GY136" s="60"/>
      <c r="GZ136" s="60"/>
      <c r="HA136" s="60"/>
      <c r="HB136" s="60"/>
      <c r="HC136" s="60"/>
      <c r="HD136" s="60"/>
      <c r="HE136" s="60"/>
      <c r="HF136" s="60"/>
      <c r="HG136" s="60"/>
      <c r="HH136" s="60"/>
      <c r="HI136" s="60"/>
      <c r="HJ136" s="60"/>
      <c r="HK136" s="60"/>
      <c r="HL136" s="60"/>
      <c r="HM136" s="60"/>
      <c r="HN136" s="60"/>
      <c r="HO136" s="60"/>
      <c r="HP136" s="60"/>
      <c r="HQ136" s="60"/>
      <c r="HR136" s="60"/>
      <c r="HS136" s="60"/>
      <c r="HT136" s="60"/>
      <c r="HU136" s="60"/>
      <c r="HV136" s="60"/>
      <c r="HW136" s="60"/>
      <c r="HX136" s="60"/>
      <c r="HY136" s="60"/>
      <c r="HZ136" s="60"/>
      <c r="IA136" s="60"/>
      <c r="IB136" s="60"/>
      <c r="IC136" s="60"/>
      <c r="ID136" s="60"/>
      <c r="IE136" s="60"/>
      <c r="IF136" s="60"/>
      <c r="IG136" s="60"/>
      <c r="IH136" s="60"/>
      <c r="II136" s="60"/>
      <c r="IJ136" s="60"/>
      <c r="IK136" s="60"/>
    </row>
    <row r="137" spans="1:245" s="76" customFormat="1" ht="16.5" customHeight="1">
      <c r="A137" s="80"/>
      <c r="B137" s="110" t="s">
        <v>356</v>
      </c>
      <c r="C137" s="82"/>
      <c r="D137" s="83">
        <v>2919000</v>
      </c>
      <c r="E137" s="83">
        <v>2854000</v>
      </c>
      <c r="F137" s="83"/>
      <c r="G137" s="84">
        <v>2854000</v>
      </c>
      <c r="H137" s="84">
        <v>262348</v>
      </c>
      <c r="I137" s="75"/>
      <c r="J137" s="60"/>
      <c r="K137" s="114"/>
      <c r="L137" s="114"/>
      <c r="M137" s="114"/>
      <c r="N137" s="114"/>
      <c r="O137" s="114"/>
      <c r="P137" s="114"/>
      <c r="Q137" s="114"/>
      <c r="R137" s="114"/>
      <c r="S137" s="114"/>
      <c r="T137" s="114"/>
      <c r="U137" s="114"/>
      <c r="V137" s="114"/>
      <c r="W137" s="114"/>
      <c r="X137" s="114"/>
      <c r="Y137" s="114"/>
      <c r="Z137" s="114"/>
      <c r="AA137" s="114"/>
      <c r="AB137" s="114"/>
      <c r="AC137" s="114"/>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0"/>
      <c r="FL137" s="60"/>
      <c r="FM137" s="60"/>
      <c r="FN137" s="60"/>
      <c r="FO137" s="60"/>
      <c r="FP137" s="60"/>
      <c r="FQ137" s="60"/>
      <c r="FR137" s="60"/>
      <c r="FS137" s="60"/>
      <c r="FT137" s="60"/>
      <c r="FU137" s="60"/>
      <c r="FV137" s="60"/>
      <c r="FW137" s="60"/>
      <c r="FX137" s="60"/>
      <c r="FY137" s="60"/>
      <c r="FZ137" s="60"/>
      <c r="GA137" s="60"/>
      <c r="GB137" s="60"/>
      <c r="GC137" s="60"/>
      <c r="GD137" s="60"/>
      <c r="GE137" s="60"/>
      <c r="GF137" s="60"/>
      <c r="GG137" s="60"/>
      <c r="GH137" s="60"/>
      <c r="GI137" s="60"/>
      <c r="GJ137" s="60"/>
      <c r="GK137" s="60"/>
      <c r="GL137" s="60"/>
      <c r="GM137" s="60"/>
      <c r="GN137" s="60"/>
      <c r="GO137" s="60"/>
      <c r="GP137" s="60"/>
      <c r="GQ137" s="60"/>
      <c r="GR137" s="60"/>
      <c r="GS137" s="60"/>
      <c r="GT137" s="60"/>
      <c r="GU137" s="60"/>
      <c r="GV137" s="60"/>
      <c r="GW137" s="60"/>
      <c r="GX137" s="60"/>
      <c r="GY137" s="60"/>
      <c r="GZ137" s="60"/>
      <c r="HA137" s="60"/>
      <c r="HB137" s="60"/>
      <c r="HC137" s="60"/>
      <c r="HD137" s="60"/>
      <c r="HE137" s="60"/>
      <c r="HF137" s="60"/>
      <c r="HG137" s="60"/>
      <c r="HH137" s="60"/>
      <c r="HI137" s="60"/>
      <c r="HJ137" s="60"/>
      <c r="HK137" s="60"/>
      <c r="HL137" s="60"/>
      <c r="HM137" s="60"/>
      <c r="HN137" s="60"/>
      <c r="HO137" s="60"/>
      <c r="HP137" s="60"/>
      <c r="HQ137" s="60"/>
      <c r="HR137" s="60"/>
      <c r="HS137" s="60"/>
      <c r="HT137" s="60"/>
      <c r="HU137" s="60"/>
      <c r="HV137" s="60"/>
      <c r="HW137" s="60"/>
      <c r="HX137" s="60"/>
      <c r="HY137" s="60"/>
      <c r="HZ137" s="60"/>
      <c r="IA137" s="60"/>
      <c r="IB137" s="60"/>
      <c r="IC137" s="60"/>
      <c r="ID137" s="60"/>
      <c r="IE137" s="60"/>
      <c r="IF137" s="60"/>
      <c r="IG137" s="60"/>
      <c r="IH137" s="60"/>
      <c r="II137" s="60"/>
      <c r="IJ137" s="60"/>
      <c r="IK137" s="60"/>
    </row>
    <row r="138" spans="1:245" s="76" customFormat="1" ht="16.5" customHeight="1">
      <c r="A138" s="80"/>
      <c r="B138" s="110" t="s">
        <v>362</v>
      </c>
      <c r="C138" s="82"/>
      <c r="D138" s="83">
        <v>0</v>
      </c>
      <c r="E138" s="83">
        <v>0</v>
      </c>
      <c r="F138" s="83"/>
      <c r="G138" s="84">
        <v>0</v>
      </c>
      <c r="H138" s="84">
        <v>0</v>
      </c>
      <c r="I138" s="75"/>
      <c r="J138" s="114"/>
      <c r="K138" s="61"/>
      <c r="L138" s="61"/>
      <c r="M138" s="61"/>
      <c r="N138" s="61"/>
      <c r="O138" s="61"/>
      <c r="P138" s="61"/>
      <c r="Q138" s="61"/>
      <c r="R138" s="61"/>
      <c r="S138" s="61"/>
      <c r="T138" s="61"/>
      <c r="U138" s="61"/>
      <c r="V138" s="61"/>
      <c r="W138" s="61"/>
      <c r="X138" s="61"/>
      <c r="Y138" s="61"/>
      <c r="Z138" s="61"/>
      <c r="AA138" s="61"/>
      <c r="AB138" s="61"/>
      <c r="AC138" s="61"/>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c r="IC138" s="60"/>
      <c r="ID138" s="60"/>
      <c r="IE138" s="60"/>
      <c r="IF138" s="60"/>
      <c r="IG138" s="60"/>
      <c r="IH138" s="60"/>
      <c r="II138" s="60"/>
      <c r="IJ138" s="60"/>
      <c r="IK138" s="60"/>
    </row>
    <row r="139" spans="1:10" ht="16.5" customHeight="1">
      <c r="A139" s="80"/>
      <c r="B139" s="85" t="s">
        <v>310</v>
      </c>
      <c r="C139" s="82"/>
      <c r="D139" s="83">
        <v>0</v>
      </c>
      <c r="E139" s="83">
        <v>0</v>
      </c>
      <c r="F139" s="83"/>
      <c r="G139" s="84">
        <v>-28188</v>
      </c>
      <c r="H139" s="84">
        <v>0</v>
      </c>
      <c r="I139" s="75"/>
      <c r="J139" s="61"/>
    </row>
    <row r="140" spans="1:9" ht="16.5" customHeight="1">
      <c r="A140" s="72" t="s">
        <v>363</v>
      </c>
      <c r="B140" s="113" t="s">
        <v>364</v>
      </c>
      <c r="C140" s="74">
        <f aca="true" t="shared" si="41" ref="C140:H140">+C141+C142+C143+C144</f>
        <v>0</v>
      </c>
      <c r="D140" s="74">
        <f t="shared" si="41"/>
        <v>15342720</v>
      </c>
      <c r="E140" s="74">
        <f t="shared" si="41"/>
        <v>15296820</v>
      </c>
      <c r="F140" s="74">
        <f t="shared" si="41"/>
        <v>0</v>
      </c>
      <c r="G140" s="74">
        <f t="shared" si="41"/>
        <v>15296820</v>
      </c>
      <c r="H140" s="74">
        <f t="shared" si="41"/>
        <v>1415380</v>
      </c>
      <c r="I140" s="75"/>
    </row>
    <row r="141" spans="1:245" ht="15">
      <c r="A141" s="80"/>
      <c r="B141" s="81" t="s">
        <v>365</v>
      </c>
      <c r="C141" s="82"/>
      <c r="D141" s="83">
        <v>15287000</v>
      </c>
      <c r="E141" s="83">
        <v>15255000</v>
      </c>
      <c r="F141" s="83"/>
      <c r="G141" s="84">
        <v>15255000</v>
      </c>
      <c r="H141" s="84">
        <v>1415380</v>
      </c>
      <c r="I141" s="75"/>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c r="EO141" s="76"/>
      <c r="EP141" s="76"/>
      <c r="EQ141" s="76"/>
      <c r="ER141" s="76"/>
      <c r="ES141" s="76"/>
      <c r="ET141" s="76"/>
      <c r="EU141" s="76"/>
      <c r="EV141" s="76"/>
      <c r="EW141" s="76"/>
      <c r="EX141" s="76"/>
      <c r="EY141" s="76"/>
      <c r="EZ141" s="76"/>
      <c r="FA141" s="76"/>
      <c r="FB141" s="76"/>
      <c r="FC141" s="76"/>
      <c r="FD141" s="76"/>
      <c r="FE141" s="76"/>
      <c r="FF141" s="76"/>
      <c r="FG141" s="76"/>
      <c r="FH141" s="76"/>
      <c r="FI141" s="76"/>
      <c r="FJ141" s="76"/>
      <c r="FK141" s="76"/>
      <c r="FL141" s="76"/>
      <c r="FM141" s="76"/>
      <c r="FN141" s="76"/>
      <c r="FO141" s="76"/>
      <c r="FP141" s="76"/>
      <c r="FQ141" s="76"/>
      <c r="FR141" s="76"/>
      <c r="FS141" s="76"/>
      <c r="FT141" s="76"/>
      <c r="FU141" s="76"/>
      <c r="FV141" s="76"/>
      <c r="FW141" s="76"/>
      <c r="FX141" s="76"/>
      <c r="FY141" s="76"/>
      <c r="FZ141" s="76"/>
      <c r="GA141" s="76"/>
      <c r="GB141" s="76"/>
      <c r="GC141" s="76"/>
      <c r="GD141" s="76"/>
      <c r="GE141" s="76"/>
      <c r="GF141" s="76"/>
      <c r="GG141" s="76"/>
      <c r="GH141" s="76"/>
      <c r="GI141" s="76"/>
      <c r="GJ141" s="76"/>
      <c r="GK141" s="76"/>
      <c r="GL141" s="76"/>
      <c r="GM141" s="76"/>
      <c r="GN141" s="76"/>
      <c r="GO141" s="76"/>
      <c r="GP141" s="76"/>
      <c r="GQ141" s="76"/>
      <c r="GR141" s="76"/>
      <c r="GS141" s="76"/>
      <c r="GT141" s="76"/>
      <c r="GU141" s="76"/>
      <c r="GV141" s="76"/>
      <c r="GW141" s="76"/>
      <c r="GX141" s="76"/>
      <c r="GY141" s="76"/>
      <c r="GZ141" s="76"/>
      <c r="HA141" s="76"/>
      <c r="HB141" s="76"/>
      <c r="HC141" s="76"/>
      <c r="HD141" s="76"/>
      <c r="HE141" s="76"/>
      <c r="HF141" s="76"/>
      <c r="HG141" s="76"/>
      <c r="HH141" s="76"/>
      <c r="HI141" s="76"/>
      <c r="HJ141" s="76"/>
      <c r="HK141" s="76"/>
      <c r="HL141" s="76"/>
      <c r="HM141" s="76"/>
      <c r="HN141" s="76"/>
      <c r="HO141" s="76"/>
      <c r="HP141" s="76"/>
      <c r="HQ141" s="76"/>
      <c r="HR141" s="76"/>
      <c r="HS141" s="76"/>
      <c r="HT141" s="76"/>
      <c r="HU141" s="76"/>
      <c r="HV141" s="76"/>
      <c r="HW141" s="76"/>
      <c r="HX141" s="76"/>
      <c r="HY141" s="76"/>
      <c r="HZ141" s="76"/>
      <c r="IA141" s="76"/>
      <c r="IB141" s="76"/>
      <c r="IC141" s="76"/>
      <c r="ID141" s="76"/>
      <c r="IE141" s="76"/>
      <c r="IF141" s="76"/>
      <c r="IG141" s="76"/>
      <c r="IH141" s="76"/>
      <c r="II141" s="76"/>
      <c r="IJ141" s="76"/>
      <c r="IK141" s="76"/>
    </row>
    <row r="142" spans="1:10" ht="30">
      <c r="A142" s="80"/>
      <c r="B142" s="81" t="s">
        <v>366</v>
      </c>
      <c r="C142" s="82"/>
      <c r="D142" s="83">
        <v>0</v>
      </c>
      <c r="E142" s="83">
        <v>0</v>
      </c>
      <c r="F142" s="83"/>
      <c r="G142" s="84">
        <v>0</v>
      </c>
      <c r="H142" s="84">
        <v>0</v>
      </c>
      <c r="I142" s="75"/>
      <c r="J142" s="76"/>
    </row>
    <row r="143" spans="1:9" ht="30">
      <c r="A143" s="80"/>
      <c r="B143" s="81" t="s">
        <v>367</v>
      </c>
      <c r="C143" s="82"/>
      <c r="D143" s="83">
        <v>55720</v>
      </c>
      <c r="E143" s="83">
        <v>41820</v>
      </c>
      <c r="F143" s="83"/>
      <c r="G143" s="84">
        <v>41820</v>
      </c>
      <c r="H143" s="84">
        <v>0</v>
      </c>
      <c r="I143" s="75"/>
    </row>
    <row r="144" spans="1:245" s="76" customFormat="1" ht="30">
      <c r="A144" s="80"/>
      <c r="B144" s="81" t="s">
        <v>368</v>
      </c>
      <c r="C144" s="82"/>
      <c r="D144" s="83">
        <v>0</v>
      </c>
      <c r="E144" s="83">
        <v>0</v>
      </c>
      <c r="F144" s="83"/>
      <c r="G144" s="84">
        <v>0</v>
      </c>
      <c r="H144" s="84">
        <v>0</v>
      </c>
      <c r="I144" s="75"/>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0"/>
      <c r="FV144" s="60"/>
      <c r="FW144" s="60"/>
      <c r="FX144" s="60"/>
      <c r="FY144" s="60"/>
      <c r="FZ144" s="60"/>
      <c r="GA144" s="60"/>
      <c r="GB144" s="60"/>
      <c r="GC144" s="60"/>
      <c r="GD144" s="60"/>
      <c r="GE144" s="60"/>
      <c r="GF144" s="60"/>
      <c r="GG144" s="60"/>
      <c r="GH144" s="60"/>
      <c r="GI144" s="60"/>
      <c r="GJ144" s="60"/>
      <c r="GK144" s="60"/>
      <c r="GL144" s="60"/>
      <c r="GM144" s="60"/>
      <c r="GN144" s="60"/>
      <c r="GO144" s="60"/>
      <c r="GP144" s="60"/>
      <c r="GQ144" s="60"/>
      <c r="GR144" s="60"/>
      <c r="GS144" s="60"/>
      <c r="GT144" s="60"/>
      <c r="GU144" s="60"/>
      <c r="GV144" s="60"/>
      <c r="GW144" s="60"/>
      <c r="GX144" s="60"/>
      <c r="GY144" s="60"/>
      <c r="GZ144" s="60"/>
      <c r="HA144" s="60"/>
      <c r="HB144" s="60"/>
      <c r="HC144" s="60"/>
      <c r="HD144" s="60"/>
      <c r="HE144" s="60"/>
      <c r="HF144" s="60"/>
      <c r="HG144" s="60"/>
      <c r="HH144" s="60"/>
      <c r="HI144" s="60"/>
      <c r="HJ144" s="60"/>
      <c r="HK144" s="60"/>
      <c r="HL144" s="60"/>
      <c r="HM144" s="60"/>
      <c r="HN144" s="60"/>
      <c r="HO144" s="60"/>
      <c r="HP144" s="60"/>
      <c r="HQ144" s="60"/>
      <c r="HR144" s="60"/>
      <c r="HS144" s="60"/>
      <c r="HT144" s="60"/>
      <c r="HU144" s="60"/>
      <c r="HV144" s="60"/>
      <c r="HW144" s="60"/>
      <c r="HX144" s="60"/>
      <c r="HY144" s="60"/>
      <c r="HZ144" s="60"/>
      <c r="IA144" s="60"/>
      <c r="IB144" s="60"/>
      <c r="IC144" s="60"/>
      <c r="ID144" s="60"/>
      <c r="IE144" s="60"/>
      <c r="IF144" s="60"/>
      <c r="IG144" s="60"/>
      <c r="IH144" s="60"/>
      <c r="II144" s="60"/>
      <c r="IJ144" s="60"/>
      <c r="IK144" s="60"/>
    </row>
    <row r="145" spans="1:9" ht="15">
      <c r="A145" s="80"/>
      <c r="B145" s="85" t="s">
        <v>310</v>
      </c>
      <c r="C145" s="82"/>
      <c r="D145" s="83">
        <v>0</v>
      </c>
      <c r="E145" s="83">
        <v>0</v>
      </c>
      <c r="F145" s="83"/>
      <c r="G145" s="84">
        <v>-519</v>
      </c>
      <c r="H145" s="84">
        <v>-109</v>
      </c>
      <c r="I145" s="75"/>
    </row>
    <row r="146" spans="1:9" ht="16.5" customHeight="1">
      <c r="A146" s="72" t="s">
        <v>369</v>
      </c>
      <c r="B146" s="113" t="s">
        <v>370</v>
      </c>
      <c r="C146" s="82">
        <f aca="true" t="shared" si="42" ref="C146:H146">+C147+C148</f>
        <v>0</v>
      </c>
      <c r="D146" s="82">
        <f t="shared" si="42"/>
        <v>1648550</v>
      </c>
      <c r="E146" s="82">
        <f t="shared" si="42"/>
        <v>1676000</v>
      </c>
      <c r="F146" s="82">
        <f t="shared" si="42"/>
        <v>0</v>
      </c>
      <c r="G146" s="82">
        <f t="shared" si="42"/>
        <v>1676000</v>
      </c>
      <c r="H146" s="82">
        <f t="shared" si="42"/>
        <v>137840</v>
      </c>
      <c r="I146" s="75"/>
    </row>
    <row r="147" spans="1:9" ht="16.5" customHeight="1">
      <c r="A147" s="72"/>
      <c r="B147" s="110" t="s">
        <v>356</v>
      </c>
      <c r="C147" s="82"/>
      <c r="D147" s="83">
        <v>1648550</v>
      </c>
      <c r="E147" s="83">
        <v>1676000</v>
      </c>
      <c r="F147" s="83"/>
      <c r="G147" s="84">
        <v>1676000</v>
      </c>
      <c r="H147" s="84">
        <v>137840</v>
      </c>
      <c r="I147" s="75"/>
    </row>
    <row r="148" spans="1:9" ht="16.5" customHeight="1">
      <c r="A148" s="80"/>
      <c r="B148" s="110" t="s">
        <v>362</v>
      </c>
      <c r="C148" s="82"/>
      <c r="D148" s="83">
        <v>0</v>
      </c>
      <c r="E148" s="83">
        <v>0</v>
      </c>
      <c r="F148" s="83"/>
      <c r="G148" s="84">
        <v>0</v>
      </c>
      <c r="H148" s="84">
        <v>0</v>
      </c>
      <c r="I148" s="75"/>
    </row>
    <row r="149" spans="1:9" ht="16.5" customHeight="1">
      <c r="A149" s="80"/>
      <c r="B149" s="85" t="s">
        <v>310</v>
      </c>
      <c r="C149" s="82"/>
      <c r="D149" s="83">
        <v>0</v>
      </c>
      <c r="E149" s="83">
        <v>0</v>
      </c>
      <c r="F149" s="83"/>
      <c r="G149" s="84">
        <v>-546</v>
      </c>
      <c r="H149" s="84">
        <v>1</v>
      </c>
      <c r="I149" s="75"/>
    </row>
    <row r="150" spans="1:9" ht="16.5" customHeight="1">
      <c r="A150" s="72" t="s">
        <v>371</v>
      </c>
      <c r="B150" s="85" t="s">
        <v>372</v>
      </c>
      <c r="C150" s="82"/>
      <c r="D150" s="83">
        <v>826000</v>
      </c>
      <c r="E150" s="83">
        <v>763000</v>
      </c>
      <c r="F150" s="83"/>
      <c r="G150" s="102">
        <v>763000</v>
      </c>
      <c r="H150" s="102">
        <v>108101</v>
      </c>
      <c r="I150" s="75"/>
    </row>
    <row r="151" spans="1:9" ht="16.5" customHeight="1">
      <c r="A151" s="72"/>
      <c r="B151" s="85" t="s">
        <v>310</v>
      </c>
      <c r="C151" s="82"/>
      <c r="D151" s="83">
        <v>0</v>
      </c>
      <c r="E151" s="83">
        <v>0</v>
      </c>
      <c r="F151" s="83"/>
      <c r="G151" s="102">
        <v>-4295</v>
      </c>
      <c r="H151" s="102">
        <v>0</v>
      </c>
      <c r="I151" s="75"/>
    </row>
    <row r="152" spans="1:9" ht="16.5" customHeight="1">
      <c r="A152" s="72" t="s">
        <v>373</v>
      </c>
      <c r="B152" s="77" t="s">
        <v>374</v>
      </c>
      <c r="C152" s="78">
        <f aca="true" t="shared" si="43" ref="C152:H152">+C153+C159</f>
        <v>0</v>
      </c>
      <c r="D152" s="78">
        <f t="shared" si="43"/>
        <v>197149000</v>
      </c>
      <c r="E152" s="78">
        <f t="shared" si="43"/>
        <v>196100000</v>
      </c>
      <c r="F152" s="78">
        <f t="shared" si="43"/>
        <v>0</v>
      </c>
      <c r="G152" s="78">
        <f t="shared" si="43"/>
        <v>196100000</v>
      </c>
      <c r="H152" s="78">
        <f t="shared" si="43"/>
        <v>16647240</v>
      </c>
      <c r="I152" s="75"/>
    </row>
    <row r="153" spans="1:9" ht="16.5" customHeight="1">
      <c r="A153" s="80" t="s">
        <v>375</v>
      </c>
      <c r="B153" s="77" t="s">
        <v>376</v>
      </c>
      <c r="C153" s="82">
        <f aca="true" t="shared" si="44" ref="C153:H153">C154+C156+C155+C157</f>
        <v>0</v>
      </c>
      <c r="D153" s="82">
        <f t="shared" si="44"/>
        <v>197149000</v>
      </c>
      <c r="E153" s="82">
        <f t="shared" si="44"/>
        <v>196100000</v>
      </c>
      <c r="F153" s="82">
        <f t="shared" si="44"/>
        <v>0</v>
      </c>
      <c r="G153" s="82">
        <f t="shared" si="44"/>
        <v>196100000</v>
      </c>
      <c r="H153" s="82">
        <f t="shared" si="44"/>
        <v>16647240</v>
      </c>
      <c r="I153" s="75"/>
    </row>
    <row r="154" spans="1:9" ht="15">
      <c r="A154" s="80"/>
      <c r="B154" s="81" t="s">
        <v>316</v>
      </c>
      <c r="C154" s="82"/>
      <c r="D154" s="83">
        <v>197149000</v>
      </c>
      <c r="E154" s="83">
        <v>196100000</v>
      </c>
      <c r="F154" s="83"/>
      <c r="G154" s="84">
        <v>196100000</v>
      </c>
      <c r="H154" s="84">
        <v>16647240</v>
      </c>
      <c r="I154" s="75"/>
    </row>
    <row r="155" spans="1:9" ht="45">
      <c r="A155" s="80"/>
      <c r="B155" s="81" t="s">
        <v>377</v>
      </c>
      <c r="C155" s="82"/>
      <c r="D155" s="83">
        <v>0</v>
      </c>
      <c r="E155" s="83">
        <v>0</v>
      </c>
      <c r="F155" s="83"/>
      <c r="G155" s="84">
        <v>0</v>
      </c>
      <c r="H155" s="84">
        <v>0</v>
      </c>
      <c r="I155" s="75"/>
    </row>
    <row r="156" spans="1:9" ht="30">
      <c r="A156" s="80"/>
      <c r="B156" s="81" t="s">
        <v>378</v>
      </c>
      <c r="C156" s="82"/>
      <c r="D156" s="83">
        <v>0</v>
      </c>
      <c r="E156" s="83">
        <v>0</v>
      </c>
      <c r="F156" s="83"/>
      <c r="G156" s="102">
        <v>0</v>
      </c>
      <c r="H156" s="102">
        <v>0</v>
      </c>
      <c r="I156" s="75"/>
    </row>
    <row r="157" spans="1:9" ht="15">
      <c r="A157" s="80"/>
      <c r="B157" s="115" t="s">
        <v>379</v>
      </c>
      <c r="C157" s="82"/>
      <c r="D157" s="83">
        <v>0</v>
      </c>
      <c r="E157" s="83">
        <v>0</v>
      </c>
      <c r="F157" s="83"/>
      <c r="G157" s="84">
        <v>0</v>
      </c>
      <c r="H157" s="84">
        <v>0</v>
      </c>
      <c r="I157" s="75"/>
    </row>
    <row r="158" spans="1:9" ht="15">
      <c r="A158" s="80"/>
      <c r="B158" s="85" t="s">
        <v>310</v>
      </c>
      <c r="C158" s="82"/>
      <c r="D158" s="83">
        <v>0</v>
      </c>
      <c r="E158" s="83">
        <v>0</v>
      </c>
      <c r="F158" s="83"/>
      <c r="G158" s="84">
        <v>-474863</v>
      </c>
      <c r="H158" s="84">
        <v>-10627</v>
      </c>
      <c r="I158" s="75"/>
    </row>
    <row r="159" spans="1:9" ht="16.5" customHeight="1">
      <c r="A159" s="80" t="s">
        <v>380</v>
      </c>
      <c r="B159" s="77" t="s">
        <v>381</v>
      </c>
      <c r="C159" s="82">
        <f aca="true" t="shared" si="45" ref="C159:H159">C160+C161</f>
        <v>0</v>
      </c>
      <c r="D159" s="82">
        <f t="shared" si="45"/>
        <v>0</v>
      </c>
      <c r="E159" s="82">
        <f t="shared" si="45"/>
        <v>0</v>
      </c>
      <c r="F159" s="82">
        <f t="shared" si="45"/>
        <v>0</v>
      </c>
      <c r="G159" s="82">
        <f t="shared" si="45"/>
        <v>0</v>
      </c>
      <c r="H159" s="82">
        <f t="shared" si="45"/>
        <v>0</v>
      </c>
      <c r="I159" s="75"/>
    </row>
    <row r="160" spans="1:9" ht="16.5" customHeight="1">
      <c r="A160" s="80"/>
      <c r="B160" s="81" t="s">
        <v>316</v>
      </c>
      <c r="C160" s="82"/>
      <c r="D160" s="83">
        <v>0</v>
      </c>
      <c r="E160" s="83">
        <v>0</v>
      </c>
      <c r="F160" s="83"/>
      <c r="G160" s="84">
        <v>0</v>
      </c>
      <c r="H160" s="84">
        <v>0</v>
      </c>
      <c r="I160" s="75"/>
    </row>
    <row r="161" spans="1:9" ht="16.5" customHeight="1">
      <c r="A161" s="80"/>
      <c r="B161" s="116" t="s">
        <v>382</v>
      </c>
      <c r="C161" s="82"/>
      <c r="D161" s="83">
        <v>0</v>
      </c>
      <c r="E161" s="83">
        <v>0</v>
      </c>
      <c r="F161" s="83"/>
      <c r="G161" s="84">
        <v>0</v>
      </c>
      <c r="H161" s="84">
        <v>0</v>
      </c>
      <c r="I161" s="75"/>
    </row>
    <row r="162" spans="1:9" ht="16.5" customHeight="1">
      <c r="A162" s="80"/>
      <c r="B162" s="85" t="s">
        <v>310</v>
      </c>
      <c r="C162" s="82"/>
      <c r="D162" s="83">
        <v>0</v>
      </c>
      <c r="E162" s="83">
        <v>0</v>
      </c>
      <c r="F162" s="83"/>
      <c r="G162" s="84">
        <v>0</v>
      </c>
      <c r="H162" s="84">
        <v>0</v>
      </c>
      <c r="I162" s="75"/>
    </row>
    <row r="163" spans="1:9" ht="16.5" customHeight="1">
      <c r="A163" s="72" t="s">
        <v>383</v>
      </c>
      <c r="B163" s="85" t="s">
        <v>384</v>
      </c>
      <c r="C163" s="82"/>
      <c r="D163" s="83">
        <v>2085000</v>
      </c>
      <c r="E163" s="83">
        <v>2062000</v>
      </c>
      <c r="F163" s="83"/>
      <c r="G163" s="84">
        <v>2062000</v>
      </c>
      <c r="H163" s="84">
        <v>180102</v>
      </c>
      <c r="I163" s="75"/>
    </row>
    <row r="164" spans="1:9" ht="16.5" customHeight="1">
      <c r="A164" s="72"/>
      <c r="B164" s="85" t="s">
        <v>310</v>
      </c>
      <c r="C164" s="82"/>
      <c r="D164" s="83">
        <v>0</v>
      </c>
      <c r="E164" s="83">
        <v>0</v>
      </c>
      <c r="F164" s="83"/>
      <c r="G164" s="84">
        <v>0</v>
      </c>
      <c r="H164" s="84">
        <v>0</v>
      </c>
      <c r="I164" s="75"/>
    </row>
    <row r="165" spans="1:9" ht="16.5" customHeight="1">
      <c r="A165" s="72" t="s">
        <v>385</v>
      </c>
      <c r="B165" s="85" t="s">
        <v>386</v>
      </c>
      <c r="C165" s="82"/>
      <c r="D165" s="83">
        <v>12628080</v>
      </c>
      <c r="E165" s="83">
        <v>12628080</v>
      </c>
      <c r="F165" s="83"/>
      <c r="G165" s="84">
        <v>12628074</v>
      </c>
      <c r="H165" s="84">
        <v>-1</v>
      </c>
      <c r="I165" s="75"/>
    </row>
    <row r="166" spans="1:9" ht="16.5" customHeight="1">
      <c r="A166" s="72"/>
      <c r="B166" s="85" t="s">
        <v>310</v>
      </c>
      <c r="C166" s="82"/>
      <c r="D166" s="83">
        <v>0</v>
      </c>
      <c r="E166" s="83">
        <v>0</v>
      </c>
      <c r="F166" s="83"/>
      <c r="G166" s="84">
        <v>-167008</v>
      </c>
      <c r="H166" s="84">
        <v>-34734</v>
      </c>
      <c r="I166" s="75"/>
    </row>
    <row r="167" spans="1:9" ht="30">
      <c r="A167" s="72"/>
      <c r="B167" s="77" t="s">
        <v>387</v>
      </c>
      <c r="C167" s="82">
        <f aca="true" t="shared" si="46" ref="C167:H167">C86+C95+C108+C124+C126+C128+C133+C135+C139+C145+C149+C151+C158+C162+C164+C166</f>
        <v>0</v>
      </c>
      <c r="D167" s="82">
        <f t="shared" si="46"/>
        <v>0</v>
      </c>
      <c r="E167" s="82">
        <f t="shared" si="46"/>
        <v>0</v>
      </c>
      <c r="F167" s="82">
        <f t="shared" si="46"/>
        <v>0</v>
      </c>
      <c r="G167" s="82">
        <f t="shared" si="46"/>
        <v>-741858</v>
      </c>
      <c r="H167" s="82">
        <f t="shared" si="46"/>
        <v>-45470</v>
      </c>
      <c r="I167" s="75"/>
    </row>
    <row r="168" spans="1:9" ht="30">
      <c r="A168" s="72"/>
      <c r="B168" s="77" t="s">
        <v>191</v>
      </c>
      <c r="C168" s="82">
        <f>C169</f>
        <v>0</v>
      </c>
      <c r="D168" s="82">
        <f aca="true" t="shared" si="47" ref="D168:H169">D169</f>
        <v>185528290</v>
      </c>
      <c r="E168" s="82">
        <f t="shared" si="47"/>
        <v>185528290</v>
      </c>
      <c r="F168" s="82">
        <f t="shared" si="47"/>
        <v>0</v>
      </c>
      <c r="G168" s="82">
        <f t="shared" si="47"/>
        <v>185527850</v>
      </c>
      <c r="H168" s="82">
        <f t="shared" si="47"/>
        <v>17055780</v>
      </c>
      <c r="I168" s="75"/>
    </row>
    <row r="169" spans="1:9" ht="15">
      <c r="A169" s="72"/>
      <c r="B169" s="77" t="s">
        <v>388</v>
      </c>
      <c r="C169" s="82">
        <f>C170</f>
        <v>0</v>
      </c>
      <c r="D169" s="82">
        <f t="shared" si="47"/>
        <v>185528290</v>
      </c>
      <c r="E169" s="82">
        <f t="shared" si="47"/>
        <v>185528290</v>
      </c>
      <c r="F169" s="82">
        <f t="shared" si="47"/>
        <v>0</v>
      </c>
      <c r="G169" s="82">
        <f t="shared" si="47"/>
        <v>185527850</v>
      </c>
      <c r="H169" s="82">
        <f t="shared" si="47"/>
        <v>17055780</v>
      </c>
      <c r="I169" s="75"/>
    </row>
    <row r="170" spans="1:9" ht="30">
      <c r="A170" s="72"/>
      <c r="B170" s="77" t="s">
        <v>389</v>
      </c>
      <c r="C170" s="82"/>
      <c r="D170" s="83">
        <v>185528290</v>
      </c>
      <c r="E170" s="83">
        <v>185528290</v>
      </c>
      <c r="F170" s="83"/>
      <c r="G170" s="82">
        <v>185527850</v>
      </c>
      <c r="H170" s="82">
        <v>17055780</v>
      </c>
      <c r="I170" s="75"/>
    </row>
    <row r="171" spans="1:9" ht="15">
      <c r="A171" s="72">
        <v>68.05</v>
      </c>
      <c r="B171" s="117" t="s">
        <v>390</v>
      </c>
      <c r="C171" s="93">
        <f>+C172</f>
        <v>0</v>
      </c>
      <c r="D171" s="93">
        <f aca="true" t="shared" si="48" ref="D171:H173">+D172</f>
        <v>38868990</v>
      </c>
      <c r="E171" s="93">
        <f t="shared" si="48"/>
        <v>38868990</v>
      </c>
      <c r="F171" s="93">
        <f t="shared" si="48"/>
        <v>0</v>
      </c>
      <c r="G171" s="93">
        <f t="shared" si="48"/>
        <v>38849995</v>
      </c>
      <c r="H171" s="93">
        <f t="shared" si="48"/>
        <v>2161475</v>
      </c>
      <c r="I171" s="75"/>
    </row>
    <row r="172" spans="1:9" ht="16.5" customHeight="1">
      <c r="A172" s="72" t="s">
        <v>391</v>
      </c>
      <c r="B172" s="117" t="s">
        <v>184</v>
      </c>
      <c r="C172" s="93">
        <f>+C173</f>
        <v>0</v>
      </c>
      <c r="D172" s="93">
        <f t="shared" si="48"/>
        <v>38868990</v>
      </c>
      <c r="E172" s="93">
        <f t="shared" si="48"/>
        <v>38868990</v>
      </c>
      <c r="F172" s="93">
        <f t="shared" si="48"/>
        <v>0</v>
      </c>
      <c r="G172" s="93">
        <f t="shared" si="48"/>
        <v>38849995</v>
      </c>
      <c r="H172" s="93">
        <f t="shared" si="48"/>
        <v>2161475</v>
      </c>
      <c r="I172" s="75"/>
    </row>
    <row r="173" spans="1:9" ht="16.5" customHeight="1">
      <c r="A173" s="72" t="s">
        <v>392</v>
      </c>
      <c r="B173" s="77" t="s">
        <v>393</v>
      </c>
      <c r="C173" s="93">
        <f>+C174</f>
        <v>0</v>
      </c>
      <c r="D173" s="93">
        <f t="shared" si="48"/>
        <v>38868990</v>
      </c>
      <c r="E173" s="93">
        <f t="shared" si="48"/>
        <v>38868990</v>
      </c>
      <c r="F173" s="93">
        <f t="shared" si="48"/>
        <v>0</v>
      </c>
      <c r="G173" s="93">
        <f t="shared" si="48"/>
        <v>38849995</v>
      </c>
      <c r="H173" s="93">
        <f t="shared" si="48"/>
        <v>2161475</v>
      </c>
      <c r="I173" s="75"/>
    </row>
    <row r="174" spans="1:9" ht="16.5" customHeight="1">
      <c r="A174" s="80" t="s">
        <v>394</v>
      </c>
      <c r="B174" s="117" t="s">
        <v>395</v>
      </c>
      <c r="C174" s="78">
        <f aca="true" t="shared" si="49" ref="C174:H174">C175</f>
        <v>0</v>
      </c>
      <c r="D174" s="78">
        <f t="shared" si="49"/>
        <v>38868990</v>
      </c>
      <c r="E174" s="78">
        <f t="shared" si="49"/>
        <v>38868990</v>
      </c>
      <c r="F174" s="78">
        <f t="shared" si="49"/>
        <v>0</v>
      </c>
      <c r="G174" s="78">
        <f t="shared" si="49"/>
        <v>38849995</v>
      </c>
      <c r="H174" s="78">
        <f t="shared" si="49"/>
        <v>2161475</v>
      </c>
      <c r="I174" s="75"/>
    </row>
    <row r="175" spans="1:9" ht="16.5" customHeight="1">
      <c r="A175" s="80" t="s">
        <v>396</v>
      </c>
      <c r="B175" s="117" t="s">
        <v>397</v>
      </c>
      <c r="C175" s="78">
        <f aca="true" t="shared" si="50" ref="C175:H175">C177+C178+C179</f>
        <v>0</v>
      </c>
      <c r="D175" s="78">
        <f t="shared" si="50"/>
        <v>38868990</v>
      </c>
      <c r="E175" s="78">
        <f t="shared" si="50"/>
        <v>38868990</v>
      </c>
      <c r="F175" s="78">
        <f t="shared" si="50"/>
        <v>0</v>
      </c>
      <c r="G175" s="78">
        <f t="shared" si="50"/>
        <v>38849995</v>
      </c>
      <c r="H175" s="78">
        <f t="shared" si="50"/>
        <v>2161475</v>
      </c>
      <c r="I175" s="75"/>
    </row>
    <row r="176" spans="1:9" ht="16.5" customHeight="1">
      <c r="A176" s="72" t="s">
        <v>398</v>
      </c>
      <c r="B176" s="117" t="s">
        <v>399</v>
      </c>
      <c r="C176" s="78">
        <f aca="true" t="shared" si="51" ref="C176:H176">C177</f>
        <v>0</v>
      </c>
      <c r="D176" s="78">
        <f t="shared" si="51"/>
        <v>24098070</v>
      </c>
      <c r="E176" s="78">
        <f t="shared" si="51"/>
        <v>24098070</v>
      </c>
      <c r="F176" s="78">
        <f t="shared" si="51"/>
        <v>0</v>
      </c>
      <c r="G176" s="78">
        <f t="shared" si="51"/>
        <v>24097845</v>
      </c>
      <c r="H176" s="78">
        <f t="shared" si="51"/>
        <v>1299516</v>
      </c>
      <c r="I176" s="75"/>
    </row>
    <row r="177" spans="1:9" ht="16.5" customHeight="1">
      <c r="A177" s="80" t="s">
        <v>400</v>
      </c>
      <c r="B177" s="118" t="s">
        <v>401</v>
      </c>
      <c r="C177" s="82"/>
      <c r="D177" s="83">
        <v>24098070</v>
      </c>
      <c r="E177" s="83">
        <v>24098070</v>
      </c>
      <c r="F177" s="83"/>
      <c r="G177" s="84">
        <v>24097845</v>
      </c>
      <c r="H177" s="84">
        <v>1299516</v>
      </c>
      <c r="I177" s="75"/>
    </row>
    <row r="178" spans="1:9" ht="16.5" customHeight="1">
      <c r="A178" s="80" t="s">
        <v>402</v>
      </c>
      <c r="B178" s="118" t="s">
        <v>403</v>
      </c>
      <c r="C178" s="82"/>
      <c r="D178" s="83">
        <v>14770920</v>
      </c>
      <c r="E178" s="83">
        <v>14770920</v>
      </c>
      <c r="F178" s="83"/>
      <c r="G178" s="84">
        <v>14770895</v>
      </c>
      <c r="H178" s="84">
        <v>863192</v>
      </c>
      <c r="I178" s="75"/>
    </row>
    <row r="179" spans="1:9" ht="16.5" customHeight="1">
      <c r="A179" s="80"/>
      <c r="B179" s="90" t="s">
        <v>404</v>
      </c>
      <c r="C179" s="82"/>
      <c r="D179" s="83"/>
      <c r="E179" s="83"/>
      <c r="F179" s="83"/>
      <c r="G179" s="84">
        <v>-18745</v>
      </c>
      <c r="H179" s="84">
        <v>-1233</v>
      </c>
      <c r="I179" s="75"/>
    </row>
    <row r="180" spans="1:8" ht="30">
      <c r="A180" s="80" t="s">
        <v>194</v>
      </c>
      <c r="B180" s="119" t="s">
        <v>195</v>
      </c>
      <c r="C180" s="92">
        <f aca="true" t="shared" si="52" ref="C180:H180">C181</f>
        <v>0</v>
      </c>
      <c r="D180" s="92">
        <f t="shared" si="52"/>
        <v>0</v>
      </c>
      <c r="E180" s="92">
        <f t="shared" si="52"/>
        <v>0</v>
      </c>
      <c r="F180" s="92">
        <f t="shared" si="52"/>
        <v>0</v>
      </c>
      <c r="G180" s="92">
        <f t="shared" si="52"/>
        <v>0</v>
      </c>
      <c r="H180" s="92">
        <f t="shared" si="52"/>
        <v>0</v>
      </c>
    </row>
    <row r="181" spans="1:8" ht="15">
      <c r="A181" s="80" t="s">
        <v>405</v>
      </c>
      <c r="B181" s="119" t="s">
        <v>406</v>
      </c>
      <c r="C181" s="92">
        <f aca="true" t="shared" si="53" ref="C181:H181">C182+C183+C184</f>
        <v>0</v>
      </c>
      <c r="D181" s="92">
        <f t="shared" si="53"/>
        <v>0</v>
      </c>
      <c r="E181" s="92">
        <f t="shared" si="53"/>
        <v>0</v>
      </c>
      <c r="F181" s="92">
        <f t="shared" si="53"/>
        <v>0</v>
      </c>
      <c r="G181" s="92">
        <f t="shared" si="53"/>
        <v>0</v>
      </c>
      <c r="H181" s="92">
        <f t="shared" si="53"/>
        <v>0</v>
      </c>
    </row>
    <row r="182" spans="1:8" ht="15">
      <c r="A182" s="80" t="s">
        <v>407</v>
      </c>
      <c r="B182" s="120" t="s">
        <v>408</v>
      </c>
      <c r="C182" s="84"/>
      <c r="D182" s="83"/>
      <c r="E182" s="83"/>
      <c r="F182" s="83"/>
      <c r="G182" s="84"/>
      <c r="H182" s="84"/>
    </row>
    <row r="183" spans="1:8" ht="15">
      <c r="A183" s="80" t="s">
        <v>409</v>
      </c>
      <c r="B183" s="120" t="s">
        <v>410</v>
      </c>
      <c r="C183" s="84"/>
      <c r="D183" s="83"/>
      <c r="E183" s="83"/>
      <c r="F183" s="83"/>
      <c r="G183" s="84"/>
      <c r="H183" s="84"/>
    </row>
    <row r="184" spans="1:8" ht="15">
      <c r="A184" s="80" t="s">
        <v>411</v>
      </c>
      <c r="B184" s="120" t="s">
        <v>412</v>
      </c>
      <c r="C184" s="84"/>
      <c r="D184" s="83"/>
      <c r="E184" s="83"/>
      <c r="F184" s="83"/>
      <c r="G184" s="84"/>
      <c r="H184" s="84"/>
    </row>
    <row r="185" spans="1:8" ht="15">
      <c r="A185" s="80" t="s">
        <v>413</v>
      </c>
      <c r="B185" s="119" t="s">
        <v>414</v>
      </c>
      <c r="C185" s="92">
        <f>C186</f>
        <v>0</v>
      </c>
      <c r="D185" s="92">
        <f aca="true" t="shared" si="54" ref="D185:H186">D186</f>
        <v>0</v>
      </c>
      <c r="E185" s="92">
        <f t="shared" si="54"/>
        <v>0</v>
      </c>
      <c r="F185" s="92">
        <f t="shared" si="54"/>
        <v>0</v>
      </c>
      <c r="G185" s="92">
        <f t="shared" si="54"/>
        <v>0</v>
      </c>
      <c r="H185" s="92">
        <f t="shared" si="54"/>
        <v>0</v>
      </c>
    </row>
    <row r="186" spans="1:8" ht="15">
      <c r="A186" s="80" t="s">
        <v>415</v>
      </c>
      <c r="B186" s="119" t="s">
        <v>184</v>
      </c>
      <c r="C186" s="92">
        <f>C187</f>
        <v>0</v>
      </c>
      <c r="D186" s="92">
        <f t="shared" si="54"/>
        <v>0</v>
      </c>
      <c r="E186" s="92">
        <f t="shared" si="54"/>
        <v>0</v>
      </c>
      <c r="F186" s="92">
        <f t="shared" si="54"/>
        <v>0</v>
      </c>
      <c r="G186" s="92">
        <f t="shared" si="54"/>
        <v>0</v>
      </c>
      <c r="H186" s="92">
        <f t="shared" si="54"/>
        <v>0</v>
      </c>
    </row>
    <row r="187" spans="1:8" ht="30">
      <c r="A187" s="80" t="s">
        <v>416</v>
      </c>
      <c r="B187" s="119" t="s">
        <v>195</v>
      </c>
      <c r="C187" s="92">
        <f aca="true" t="shared" si="55" ref="C187:H187">C190</f>
        <v>0</v>
      </c>
      <c r="D187" s="92">
        <f t="shared" si="55"/>
        <v>0</v>
      </c>
      <c r="E187" s="92">
        <f t="shared" si="55"/>
        <v>0</v>
      </c>
      <c r="F187" s="92">
        <f t="shared" si="55"/>
        <v>0</v>
      </c>
      <c r="G187" s="92">
        <f t="shared" si="55"/>
        <v>0</v>
      </c>
      <c r="H187" s="92">
        <f t="shared" si="55"/>
        <v>0</v>
      </c>
    </row>
    <row r="188" spans="1:8" ht="15">
      <c r="A188" s="80" t="s">
        <v>417</v>
      </c>
      <c r="B188" s="119" t="s">
        <v>206</v>
      </c>
      <c r="C188" s="92">
        <f>C189</f>
        <v>0</v>
      </c>
      <c r="D188" s="92">
        <f aca="true" t="shared" si="56" ref="D188:H189">D189</f>
        <v>0</v>
      </c>
      <c r="E188" s="92">
        <f t="shared" si="56"/>
        <v>0</v>
      </c>
      <c r="F188" s="92">
        <f t="shared" si="56"/>
        <v>0</v>
      </c>
      <c r="G188" s="92">
        <f t="shared" si="56"/>
        <v>0</v>
      </c>
      <c r="H188" s="92">
        <f t="shared" si="56"/>
        <v>0</v>
      </c>
    </row>
    <row r="189" spans="1:8" ht="15">
      <c r="A189" s="80" t="s">
        <v>415</v>
      </c>
      <c r="B189" s="119" t="s">
        <v>184</v>
      </c>
      <c r="C189" s="92">
        <f>C190</f>
        <v>0</v>
      </c>
      <c r="D189" s="92">
        <f t="shared" si="56"/>
        <v>0</v>
      </c>
      <c r="E189" s="92">
        <f t="shared" si="56"/>
        <v>0</v>
      </c>
      <c r="F189" s="92">
        <f t="shared" si="56"/>
        <v>0</v>
      </c>
      <c r="G189" s="92">
        <f t="shared" si="56"/>
        <v>0</v>
      </c>
      <c r="H189" s="92">
        <f t="shared" si="56"/>
        <v>0</v>
      </c>
    </row>
    <row r="190" spans="1:8" ht="30">
      <c r="A190" s="80" t="s">
        <v>415</v>
      </c>
      <c r="B190" s="120" t="s">
        <v>195</v>
      </c>
      <c r="C190" s="84"/>
      <c r="D190" s="83"/>
      <c r="E190" s="83"/>
      <c r="F190" s="83"/>
      <c r="G190" s="84"/>
      <c r="H190" s="84"/>
    </row>
    <row r="191" spans="1:8" ht="15">
      <c r="A191" s="80" t="s">
        <v>415</v>
      </c>
      <c r="B191" s="119" t="s">
        <v>406</v>
      </c>
      <c r="C191" s="92">
        <f>C192</f>
        <v>0</v>
      </c>
      <c r="D191" s="92">
        <f aca="true" t="shared" si="57" ref="D191:H193">D192</f>
        <v>0</v>
      </c>
      <c r="E191" s="92">
        <f t="shared" si="57"/>
        <v>0</v>
      </c>
      <c r="F191" s="92">
        <f t="shared" si="57"/>
        <v>0</v>
      </c>
      <c r="G191" s="92">
        <f t="shared" si="57"/>
        <v>0</v>
      </c>
      <c r="H191" s="92">
        <f t="shared" si="57"/>
        <v>0</v>
      </c>
    </row>
    <row r="192" spans="1:8" ht="15">
      <c r="A192" s="80" t="s">
        <v>418</v>
      </c>
      <c r="B192" s="119" t="s">
        <v>410</v>
      </c>
      <c r="C192" s="92">
        <f>C193</f>
        <v>0</v>
      </c>
      <c r="D192" s="92">
        <f t="shared" si="57"/>
        <v>0</v>
      </c>
      <c r="E192" s="92">
        <f t="shared" si="57"/>
        <v>0</v>
      </c>
      <c r="F192" s="92">
        <f t="shared" si="57"/>
        <v>0</v>
      </c>
      <c r="G192" s="92">
        <f t="shared" si="57"/>
        <v>0</v>
      </c>
      <c r="H192" s="92">
        <f t="shared" si="57"/>
        <v>0</v>
      </c>
    </row>
    <row r="193" spans="1:8" ht="15">
      <c r="A193" s="80" t="s">
        <v>415</v>
      </c>
      <c r="B193" s="119" t="s">
        <v>419</v>
      </c>
      <c r="C193" s="92">
        <f>C194</f>
        <v>0</v>
      </c>
      <c r="D193" s="92">
        <f t="shared" si="57"/>
        <v>0</v>
      </c>
      <c r="E193" s="92">
        <f t="shared" si="57"/>
        <v>0</v>
      </c>
      <c r="F193" s="92">
        <f t="shared" si="57"/>
        <v>0</v>
      </c>
      <c r="G193" s="92">
        <f t="shared" si="57"/>
        <v>0</v>
      </c>
      <c r="H193" s="92">
        <f t="shared" si="57"/>
        <v>0</v>
      </c>
    </row>
    <row r="194" spans="1:8" ht="15">
      <c r="A194" s="80" t="s">
        <v>415</v>
      </c>
      <c r="B194" s="120" t="s">
        <v>420</v>
      </c>
      <c r="C194" s="84"/>
      <c r="D194" s="83"/>
      <c r="E194" s="83"/>
      <c r="F194" s="83"/>
      <c r="G194" s="84"/>
      <c r="H194" s="84"/>
    </row>
    <row r="197" spans="2:5" ht="15">
      <c r="B197" s="127" t="s">
        <v>427</v>
      </c>
      <c r="E197" s="127" t="s">
        <v>429</v>
      </c>
    </row>
    <row r="198" spans="2:5" ht="15">
      <c r="B198" s="127" t="s">
        <v>428</v>
      </c>
      <c r="E198" s="127" t="s">
        <v>430</v>
      </c>
    </row>
  </sheetData>
  <sheetProtection/>
  <protectedRanges>
    <protectedRange sqref="B2:B3 C1:C3" name="Zonă1_1"/>
    <protectedRange sqref="G110:H118 G45:H50 G143:H145 G68:H68 G36:H39 G120:H124 G98:H103 G61:H65 G79:H83 G90:H95 G53:H56 G141:H141 G106:H108 G131:H131 G25:H32 G34:H34" name="Zonă3"/>
    <protectedRange sqref="B1" name="Zonă1_1_1_1_1_1"/>
  </protectedRanges>
  <printOptions horizontalCentered="1"/>
  <pageMargins left="0.17" right="0.17" top="0.21" bottom="0.18" header="0.18" footer="0.17"/>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CAS</cp:lastModifiedBy>
  <cp:lastPrinted>2019-01-30T07:46:10Z</cp:lastPrinted>
  <dcterms:created xsi:type="dcterms:W3CDTF">2019-01-10T08:56:44Z</dcterms:created>
  <dcterms:modified xsi:type="dcterms:W3CDTF">2019-01-30T07:46:12Z</dcterms:modified>
  <cp:category/>
  <cp:version/>
  <cp:contentType/>
  <cp:contentStatus/>
</cp:coreProperties>
</file>